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6" rupBuild="18067"/>
  <workbookPr/>
  <mc:AlternateContent xmlns:mc="http://schemas.openxmlformats.org/markup-compatibility/2006">
    <mc:Choice Requires="x15">
      <x15ac:absPath xmlns:x15ac="http://schemas.microsoft.com/office/spreadsheetml/2010/11/ac" url="S:\Public Service Stability Agreement June 2017\"/>
    </mc:Choice>
  </mc:AlternateContent>
  <bookViews>
    <workbookView xWindow="0" yWindow="0" windowWidth="19200" windowHeight="11595"/>
  </bookViews>
  <sheets>
    <sheet name=" Pay Changes Post-95 Scales " sheetId="4" r:id="rId1"/>
    <sheet name=" Pay Changes Pre-95 Scales" sheetId="1" r:id="rId2"/>
    <sheet name="PRD" sheetId="5" r:id="rId3"/>
  </sheets>
  <externalReferences>
    <externalReference r:id="rId4"/>
  </externalReferences>
  <definedNames>
    <definedName name="GradePre95">'[1]Salary Scales'!$B$26:$B$32</definedName>
    <definedName name="LevyBands">'[1]Salary Scales'!$A$62:$A$72</definedName>
    <definedName name="MarginalTaxRate">'[1]Salary Scales'!$A$46:$A$51</definedName>
    <definedName name="OfficerGrade">'[1]Salary Scales'!$A$26:$A$32</definedName>
    <definedName name="PensionLevyDecrease">'[1]Salary Scales'!$A$54:$A$59</definedName>
    <definedName name="PointonScale">'[1]Salary Scales'!$F$4:$F$11</definedName>
    <definedName name="_xlnm.Print_Area" localSheetId="0">' Pay Changes Post-95 Scales '!$A$1:$R$47</definedName>
    <definedName name="_xlnm.Print_Area" localSheetId="1">' Pay Changes Pre-95 Scales'!$A$1:$S$47</definedName>
    <definedName name="_xlnm.Print_Area" localSheetId="2">PRD!$A$1:$E$33</definedName>
    <definedName name="SalaryIncrease">'[1]Salary Scales'!$A$38:$A$43</definedName>
  </definedNames>
  <calcPr calcId="171027"/>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O11" i="4" l="1"/>
  <c r="P11" i="4" s="1"/>
  <c r="Q11" i="4" s="1"/>
  <c r="O15" i="4"/>
  <c r="P15" i="4" s="1"/>
  <c r="Q15" i="4" s="1"/>
  <c r="O21" i="4"/>
  <c r="P21" i="4" s="1"/>
  <c r="Q21" i="4" s="1"/>
  <c r="O25" i="4"/>
  <c r="P25" i="4" s="1"/>
  <c r="Q25" i="4" s="1"/>
  <c r="O31" i="4"/>
  <c r="P31" i="4" s="1"/>
  <c r="Q31" i="4" s="1"/>
  <c r="O35" i="4"/>
  <c r="P35" i="4" s="1"/>
  <c r="Q35" i="4" s="1"/>
  <c r="O41" i="4"/>
  <c r="P41" i="4" s="1"/>
  <c r="Q41" i="4" s="1"/>
  <c r="M10" i="4"/>
  <c r="N10" i="4" s="1"/>
  <c r="O10" i="4" s="1"/>
  <c r="P10" i="4" s="1"/>
  <c r="Q10" i="4" s="1"/>
  <c r="M11" i="4"/>
  <c r="N11" i="4" s="1"/>
  <c r="M12" i="4"/>
  <c r="N12" i="4" s="1"/>
  <c r="O12" i="4" s="1"/>
  <c r="P12" i="4" s="1"/>
  <c r="Q12" i="4" s="1"/>
  <c r="M13" i="4"/>
  <c r="N13" i="4" s="1"/>
  <c r="O13" i="4" s="1"/>
  <c r="P13" i="4" s="1"/>
  <c r="Q13" i="4" s="1"/>
  <c r="M14" i="4"/>
  <c r="N14" i="4" s="1"/>
  <c r="O14" i="4" s="1"/>
  <c r="P14" i="4" s="1"/>
  <c r="Q14" i="4" s="1"/>
  <c r="M15" i="4"/>
  <c r="N15" i="4" s="1"/>
  <c r="M16" i="4"/>
  <c r="N16" i="4" s="1"/>
  <c r="O16" i="4" s="1"/>
  <c r="P16" i="4" s="1"/>
  <c r="Q16" i="4" s="1"/>
  <c r="M19" i="4"/>
  <c r="N19" i="4" s="1"/>
  <c r="O19" i="4" s="1"/>
  <c r="P19" i="4" s="1"/>
  <c r="Q19" i="4" s="1"/>
  <c r="M20" i="4"/>
  <c r="N20" i="4" s="1"/>
  <c r="O20" i="4" s="1"/>
  <c r="P20" i="4" s="1"/>
  <c r="Q20" i="4" s="1"/>
  <c r="M21" i="4"/>
  <c r="N21" i="4" s="1"/>
  <c r="M22" i="4"/>
  <c r="N22" i="4" s="1"/>
  <c r="O22" i="4" s="1"/>
  <c r="P22" i="4" s="1"/>
  <c r="Q22" i="4" s="1"/>
  <c r="M23" i="4"/>
  <c r="N23" i="4" s="1"/>
  <c r="O23" i="4" s="1"/>
  <c r="P23" i="4" s="1"/>
  <c r="Q23" i="4" s="1"/>
  <c r="M24" i="4"/>
  <c r="N24" i="4" s="1"/>
  <c r="O24" i="4" s="1"/>
  <c r="P24" i="4" s="1"/>
  <c r="Q24" i="4" s="1"/>
  <c r="M25" i="4"/>
  <c r="N25" i="4" s="1"/>
  <c r="M26" i="4"/>
  <c r="N26" i="4" s="1"/>
  <c r="O26" i="4" s="1"/>
  <c r="P26" i="4" s="1"/>
  <c r="Q26" i="4" s="1"/>
  <c r="M29" i="4"/>
  <c r="N29" i="4" s="1"/>
  <c r="O29" i="4" s="1"/>
  <c r="P29" i="4" s="1"/>
  <c r="Q29" i="4" s="1"/>
  <c r="M30" i="4"/>
  <c r="N30" i="4" s="1"/>
  <c r="O30" i="4" s="1"/>
  <c r="P30" i="4" s="1"/>
  <c r="Q30" i="4" s="1"/>
  <c r="M31" i="4"/>
  <c r="N31" i="4" s="1"/>
  <c r="M32" i="4"/>
  <c r="N32" i="4" s="1"/>
  <c r="O32" i="4" s="1"/>
  <c r="P32" i="4" s="1"/>
  <c r="Q32" i="4" s="1"/>
  <c r="M33" i="4"/>
  <c r="N33" i="4" s="1"/>
  <c r="O33" i="4" s="1"/>
  <c r="P33" i="4" s="1"/>
  <c r="Q33" i="4" s="1"/>
  <c r="M34" i="4"/>
  <c r="N34" i="4" s="1"/>
  <c r="O34" i="4" s="1"/>
  <c r="P34" i="4" s="1"/>
  <c r="Q34" i="4" s="1"/>
  <c r="M35" i="4"/>
  <c r="N35" i="4" s="1"/>
  <c r="M38" i="4"/>
  <c r="N38" i="4" s="1"/>
  <c r="O38" i="4" s="1"/>
  <c r="P38" i="4" s="1"/>
  <c r="Q38" i="4" s="1"/>
  <c r="M39" i="4"/>
  <c r="N39" i="4" s="1"/>
  <c r="O39" i="4" s="1"/>
  <c r="P39" i="4" s="1"/>
  <c r="Q39" i="4" s="1"/>
  <c r="M40" i="4"/>
  <c r="N40" i="4" s="1"/>
  <c r="O40" i="4" s="1"/>
  <c r="P40" i="4" s="1"/>
  <c r="Q40" i="4" s="1"/>
  <c r="M41" i="4"/>
  <c r="N41" i="4" s="1"/>
  <c r="M42" i="4"/>
  <c r="N42" i="4" s="1"/>
  <c r="O42" i="4" s="1"/>
  <c r="P42" i="4" s="1"/>
  <c r="Q42" i="4" s="1"/>
  <c r="M43" i="4"/>
  <c r="N43" i="4" s="1"/>
  <c r="O43" i="4" s="1"/>
  <c r="P43" i="4" s="1"/>
  <c r="Q43" i="4" s="1"/>
  <c r="M44" i="4"/>
  <c r="N44" i="4" s="1"/>
  <c r="O44" i="4" s="1"/>
  <c r="P44" i="4" s="1"/>
  <c r="Q44" i="4" s="1"/>
  <c r="M9" i="4"/>
  <c r="N9" i="4" s="1"/>
  <c r="O9" i="4" s="1"/>
  <c r="P9" i="4" s="1"/>
  <c r="Q9" i="4" s="1"/>
  <c r="N10" i="1"/>
  <c r="O10" i="1" s="1"/>
  <c r="P10" i="1" s="1"/>
  <c r="Q10" i="1" s="1"/>
  <c r="N11" i="1"/>
  <c r="O11" i="1" s="1"/>
  <c r="P11" i="1" s="1"/>
  <c r="Q11" i="1" s="1"/>
  <c r="N12" i="1"/>
  <c r="O12" i="1" s="1"/>
  <c r="P12" i="1" s="1"/>
  <c r="Q12" i="1" s="1"/>
  <c r="N13" i="1"/>
  <c r="O13" i="1" s="1"/>
  <c r="P13" i="1" s="1"/>
  <c r="Q13" i="1" s="1"/>
  <c r="N14" i="1"/>
  <c r="O14" i="1" s="1"/>
  <c r="P14" i="1" s="1"/>
  <c r="Q14" i="1" s="1"/>
  <c r="N15" i="1"/>
  <c r="O15" i="1" s="1"/>
  <c r="P15" i="1" s="1"/>
  <c r="Q15" i="1" s="1"/>
  <c r="N16" i="1"/>
  <c r="O16" i="1" s="1"/>
  <c r="P16" i="1" s="1"/>
  <c r="Q16" i="1" s="1"/>
  <c r="N19" i="1"/>
  <c r="O19" i="1" s="1"/>
  <c r="P19" i="1" s="1"/>
  <c r="Q19" i="1" s="1"/>
  <c r="N20" i="1"/>
  <c r="O20" i="1" s="1"/>
  <c r="P20" i="1" s="1"/>
  <c r="Q20" i="1" s="1"/>
  <c r="N21" i="1"/>
  <c r="O21" i="1" s="1"/>
  <c r="P21" i="1" s="1"/>
  <c r="Q21" i="1" s="1"/>
  <c r="N22" i="1"/>
  <c r="O22" i="1" s="1"/>
  <c r="P22" i="1" s="1"/>
  <c r="Q22" i="1" s="1"/>
  <c r="N23" i="1"/>
  <c r="O23" i="1" s="1"/>
  <c r="P23" i="1" s="1"/>
  <c r="Q23" i="1" s="1"/>
  <c r="N24" i="1"/>
  <c r="O24" i="1" s="1"/>
  <c r="P24" i="1" s="1"/>
  <c r="Q24" i="1" s="1"/>
  <c r="N25" i="1"/>
  <c r="O25" i="1" s="1"/>
  <c r="P25" i="1" s="1"/>
  <c r="Q25" i="1" s="1"/>
  <c r="N26" i="1"/>
  <c r="O26" i="1" s="1"/>
  <c r="P26" i="1" s="1"/>
  <c r="Q26" i="1" s="1"/>
  <c r="N29" i="1"/>
  <c r="O29" i="1" s="1"/>
  <c r="P29" i="1" s="1"/>
  <c r="Q29" i="1" s="1"/>
  <c r="N30" i="1"/>
  <c r="O30" i="1" s="1"/>
  <c r="P30" i="1" s="1"/>
  <c r="Q30" i="1" s="1"/>
  <c r="N31" i="1"/>
  <c r="O31" i="1" s="1"/>
  <c r="P31" i="1" s="1"/>
  <c r="Q31" i="1" s="1"/>
  <c r="N32" i="1"/>
  <c r="O32" i="1" s="1"/>
  <c r="P32" i="1" s="1"/>
  <c r="Q32" i="1" s="1"/>
  <c r="N33" i="1"/>
  <c r="O33" i="1" s="1"/>
  <c r="P33" i="1" s="1"/>
  <c r="Q33" i="1" s="1"/>
  <c r="N34" i="1"/>
  <c r="O34" i="1" s="1"/>
  <c r="P34" i="1" s="1"/>
  <c r="Q34" i="1" s="1"/>
  <c r="N35" i="1"/>
  <c r="O35" i="1" s="1"/>
  <c r="P35" i="1" s="1"/>
  <c r="Q35" i="1" s="1"/>
  <c r="N38" i="1"/>
  <c r="O38" i="1" s="1"/>
  <c r="P38" i="1" s="1"/>
  <c r="Q38" i="1" s="1"/>
  <c r="N39" i="1"/>
  <c r="O39" i="1" s="1"/>
  <c r="P39" i="1" s="1"/>
  <c r="Q39" i="1" s="1"/>
  <c r="N40" i="1"/>
  <c r="O40" i="1" s="1"/>
  <c r="P40" i="1" s="1"/>
  <c r="Q40" i="1" s="1"/>
  <c r="N41" i="1"/>
  <c r="O41" i="1" s="1"/>
  <c r="P41" i="1" s="1"/>
  <c r="Q41" i="1" s="1"/>
  <c r="N42" i="1"/>
  <c r="O42" i="1" s="1"/>
  <c r="P42" i="1" s="1"/>
  <c r="Q42" i="1" s="1"/>
  <c r="N43" i="1"/>
  <c r="O43" i="1" s="1"/>
  <c r="P43" i="1" s="1"/>
  <c r="Q43" i="1" s="1"/>
  <c r="N44" i="1"/>
  <c r="O44" i="1" s="1"/>
  <c r="P44" i="1" s="1"/>
  <c r="Q44" i="1" s="1"/>
  <c r="N9" i="1"/>
  <c r="O9" i="1" s="1"/>
  <c r="P9" i="1" s="1"/>
  <c r="Q9" i="1" s="1"/>
  <c r="R9" i="1" l="1"/>
  <c r="S9" i="1" s="1"/>
  <c r="R31" i="1"/>
  <c r="S31" i="1" s="1"/>
  <c r="R44" i="1"/>
  <c r="S44" i="1" s="1"/>
  <c r="R40" i="1"/>
  <c r="S40" i="1" s="1"/>
  <c r="R34" i="1"/>
  <c r="S34" i="1" s="1"/>
  <c r="R30" i="1"/>
  <c r="S30" i="1" s="1"/>
  <c r="R24" i="1"/>
  <c r="S24" i="1" s="1"/>
  <c r="R20" i="1"/>
  <c r="S20" i="1" s="1"/>
  <c r="R14" i="1"/>
  <c r="S14" i="1" s="1"/>
  <c r="R10" i="1"/>
  <c r="S10" i="1" s="1"/>
  <c r="R35" i="1"/>
  <c r="S35" i="1" s="1"/>
  <c r="R21" i="1"/>
  <c r="S21" i="1" s="1"/>
  <c r="R11" i="1"/>
  <c r="S11" i="1" s="1"/>
  <c r="R33" i="1"/>
  <c r="S33" i="1" s="1"/>
  <c r="R29" i="1"/>
  <c r="S29" i="1" s="1"/>
  <c r="R23" i="1"/>
  <c r="S23" i="1" s="1"/>
  <c r="R13" i="1"/>
  <c r="S13" i="1" s="1"/>
  <c r="R39" i="1"/>
  <c r="S39" i="1" s="1"/>
  <c r="R41" i="1"/>
  <c r="S41" i="1" s="1"/>
  <c r="R25" i="1"/>
  <c r="S25" i="1" s="1"/>
  <c r="R15" i="1"/>
  <c r="S15" i="1" s="1"/>
  <c r="R43" i="1"/>
  <c r="S43" i="1" s="1"/>
  <c r="R42" i="1"/>
  <c r="S42" i="1" s="1"/>
  <c r="R38" i="1"/>
  <c r="S38" i="1" s="1"/>
  <c r="R32" i="1"/>
  <c r="S32" i="1" s="1"/>
  <c r="R26" i="1"/>
  <c r="S26" i="1" s="1"/>
  <c r="R22" i="1"/>
  <c r="S22" i="1" s="1"/>
  <c r="R16" i="1"/>
  <c r="S16" i="1" s="1"/>
  <c r="R12" i="1"/>
  <c r="S12" i="1" s="1"/>
  <c r="R19" i="1"/>
  <c r="S19" i="1" s="1"/>
  <c r="T30" i="4"/>
  <c r="U30" i="4" s="1"/>
  <c r="T32" i="4"/>
  <c r="U32" i="4" s="1"/>
  <c r="T33" i="4"/>
  <c r="U33" i="4" s="1"/>
  <c r="T34" i="4"/>
  <c r="U34" i="4" s="1"/>
  <c r="T38" i="4"/>
  <c r="U38" i="4" s="1"/>
  <c r="T39" i="4"/>
  <c r="U39" i="4" s="1"/>
  <c r="T40" i="4"/>
  <c r="U40" i="4" s="1"/>
  <c r="T42" i="4"/>
  <c r="U42" i="4" s="1"/>
  <c r="T43" i="4"/>
  <c r="U43" i="4" s="1"/>
  <c r="T44" i="4"/>
  <c r="U44" i="4" s="1"/>
  <c r="T24" i="4"/>
  <c r="U24" i="4" s="1"/>
  <c r="T16" i="4"/>
  <c r="U16" i="4" s="1"/>
  <c r="T19" i="4"/>
  <c r="U19" i="4" s="1"/>
  <c r="T23" i="4"/>
  <c r="U23" i="4" s="1"/>
  <c r="T25" i="4"/>
  <c r="U25" i="4" s="1"/>
  <c r="T26" i="4"/>
  <c r="U26" i="4" s="1"/>
  <c r="T29" i="4"/>
  <c r="U29" i="4" s="1"/>
  <c r="T31" i="4"/>
  <c r="U31" i="4" s="1"/>
  <c r="T35" i="4"/>
  <c r="U35" i="4" s="1"/>
  <c r="T41" i="4"/>
  <c r="U41" i="4" s="1"/>
  <c r="T10" i="4"/>
  <c r="U10" i="4" s="1"/>
  <c r="T9" i="4"/>
  <c r="U19" i="1"/>
  <c r="V19" i="1" s="1"/>
  <c r="U43" i="1" l="1"/>
  <c r="V43" i="1" s="1"/>
  <c r="U33" i="1"/>
  <c r="V33" i="1" s="1"/>
  <c r="U35" i="1"/>
  <c r="V35" i="1" s="1"/>
  <c r="U30" i="1"/>
  <c r="V30" i="1" s="1"/>
  <c r="U40" i="1"/>
  <c r="V40" i="1" s="1"/>
  <c r="U29" i="1"/>
  <c r="V29" i="1" s="1"/>
  <c r="U44" i="1"/>
  <c r="V44" i="1" s="1"/>
  <c r="U34" i="1"/>
  <c r="V34" i="1" s="1"/>
  <c r="U39" i="1"/>
  <c r="V39" i="1" s="1"/>
  <c r="U31" i="1"/>
  <c r="V31" i="1" s="1"/>
  <c r="U38" i="1"/>
  <c r="V38" i="1" s="1"/>
  <c r="U26" i="1"/>
  <c r="V26" i="1" s="1"/>
  <c r="U41" i="1"/>
  <c r="V41" i="1" s="1"/>
  <c r="U25" i="1"/>
  <c r="V25" i="1" s="1"/>
  <c r="U32" i="1"/>
  <c r="V32" i="1" s="1"/>
  <c r="U42" i="1"/>
  <c r="V42" i="1" s="1"/>
  <c r="U9" i="1"/>
  <c r="U10" i="1" l="1"/>
  <c r="V10" i="1" s="1"/>
  <c r="J20" i="1"/>
  <c r="F10" i="1" l="1"/>
  <c r="G10" i="1" s="1"/>
  <c r="F11" i="1"/>
  <c r="G11" i="1" s="1"/>
  <c r="F12" i="1"/>
  <c r="G12" i="1" s="1"/>
  <c r="F13" i="1"/>
  <c r="G13" i="1" s="1"/>
  <c r="F14" i="1"/>
  <c r="G14" i="1" s="1"/>
  <c r="F15" i="1"/>
  <c r="G15" i="1" s="1"/>
  <c r="F16" i="1"/>
  <c r="G16" i="1" s="1"/>
  <c r="F19" i="1"/>
  <c r="G19" i="1" s="1"/>
  <c r="F20" i="1"/>
  <c r="G20" i="1" s="1"/>
  <c r="F21" i="1"/>
  <c r="G21" i="1" s="1"/>
  <c r="F22" i="1"/>
  <c r="G22" i="1" s="1"/>
  <c r="F23" i="1"/>
  <c r="G23" i="1" s="1"/>
  <c r="F24" i="1"/>
  <c r="G24" i="1" s="1"/>
  <c r="F25" i="1"/>
  <c r="G25" i="1" s="1"/>
  <c r="F26" i="1"/>
  <c r="G26" i="1" s="1"/>
  <c r="F29" i="1"/>
  <c r="G29" i="1" s="1"/>
  <c r="F30" i="1"/>
  <c r="G30" i="1" s="1"/>
  <c r="F31" i="1"/>
  <c r="G31" i="1" s="1"/>
  <c r="F32" i="1"/>
  <c r="G32" i="1" s="1"/>
  <c r="F33" i="1"/>
  <c r="G33" i="1" s="1"/>
  <c r="F34" i="1"/>
  <c r="G34" i="1" s="1"/>
  <c r="F35" i="1"/>
  <c r="G35" i="1" s="1"/>
  <c r="F38" i="1"/>
  <c r="G38" i="1" s="1"/>
  <c r="F39" i="1"/>
  <c r="G39" i="1" s="1"/>
  <c r="F40" i="1"/>
  <c r="G40" i="1" s="1"/>
  <c r="F41" i="1"/>
  <c r="G41" i="1" s="1"/>
  <c r="F42" i="1"/>
  <c r="G42" i="1" s="1"/>
  <c r="F43" i="1"/>
  <c r="G43" i="1" s="1"/>
  <c r="F44" i="1"/>
  <c r="G44" i="1" s="1"/>
  <c r="F9" i="1"/>
  <c r="G9" i="1" s="1"/>
  <c r="F11" i="4"/>
  <c r="G11" i="4" s="1"/>
  <c r="F12" i="4"/>
  <c r="G12" i="4" s="1"/>
  <c r="F13" i="4"/>
  <c r="G13" i="4" s="1"/>
  <c r="F14" i="4"/>
  <c r="G14" i="4" s="1"/>
  <c r="F15" i="4"/>
  <c r="G15" i="4" s="1"/>
  <c r="F16" i="4"/>
  <c r="G16" i="4" s="1"/>
  <c r="F19" i="4"/>
  <c r="G19" i="4" s="1"/>
  <c r="F20" i="4"/>
  <c r="G20" i="4" s="1"/>
  <c r="F21" i="4"/>
  <c r="G21" i="4" s="1"/>
  <c r="F22" i="4"/>
  <c r="G22" i="4" s="1"/>
  <c r="F23" i="4"/>
  <c r="G23" i="4" s="1"/>
  <c r="F24" i="4"/>
  <c r="G24" i="4" s="1"/>
  <c r="F25" i="4"/>
  <c r="G25" i="4" s="1"/>
  <c r="F26" i="4"/>
  <c r="G26" i="4" s="1"/>
  <c r="F29" i="4"/>
  <c r="G29" i="4" s="1"/>
  <c r="F30" i="4"/>
  <c r="G30" i="4" s="1"/>
  <c r="F31" i="4"/>
  <c r="G31" i="4" s="1"/>
  <c r="F32" i="4"/>
  <c r="G32" i="4" s="1"/>
  <c r="F33" i="4"/>
  <c r="G33" i="4" s="1"/>
  <c r="F34" i="4"/>
  <c r="G34" i="4" s="1"/>
  <c r="F35" i="4"/>
  <c r="G35" i="4" s="1"/>
  <c r="F38" i="4"/>
  <c r="G38" i="4" s="1"/>
  <c r="F39" i="4"/>
  <c r="G39" i="4" s="1"/>
  <c r="F40" i="4"/>
  <c r="G40" i="4" s="1"/>
  <c r="F41" i="4"/>
  <c r="G41" i="4" s="1"/>
  <c r="F42" i="4"/>
  <c r="G42" i="4" s="1"/>
  <c r="F43" i="4"/>
  <c r="G43" i="4" s="1"/>
  <c r="F44" i="4"/>
  <c r="G44" i="4" s="1"/>
  <c r="F10" i="4"/>
  <c r="G10" i="4" s="1"/>
  <c r="F9" i="4"/>
  <c r="U11" i="1" l="1"/>
  <c r="V11" i="1" s="1"/>
  <c r="U23" i="1"/>
  <c r="V23" i="1" s="1"/>
  <c r="U16" i="1"/>
  <c r="V16" i="1" s="1"/>
  <c r="U20" i="1"/>
  <c r="V20" i="1" s="1"/>
  <c r="U12" i="1"/>
  <c r="V12" i="1" s="1"/>
  <c r="U22" i="1"/>
  <c r="V22" i="1" s="1"/>
  <c r="U15" i="1"/>
  <c r="V15" i="1" s="1"/>
  <c r="U24" i="1"/>
  <c r="V24" i="1" s="1"/>
  <c r="U13" i="1"/>
  <c r="V13" i="1" s="1"/>
  <c r="U21" i="1"/>
  <c r="V21" i="1" s="1"/>
  <c r="U14" i="1"/>
  <c r="V14" i="1" s="1"/>
  <c r="G9" i="4"/>
  <c r="U9" i="4"/>
  <c r="T20" i="4"/>
  <c r="U20" i="4" s="1"/>
  <c r="T21" i="4"/>
  <c r="U21" i="4" s="1"/>
  <c r="T22" i="4"/>
  <c r="U22" i="4" s="1"/>
  <c r="T12" i="4"/>
  <c r="U12" i="4" s="1"/>
  <c r="T13" i="4"/>
  <c r="U13" i="4" s="1"/>
  <c r="T14" i="4"/>
  <c r="U14" i="4" s="1"/>
  <c r="T15" i="4"/>
  <c r="U15" i="4" s="1"/>
  <c r="R9" i="4"/>
  <c r="R10" i="4"/>
  <c r="R11" i="4" l="1"/>
  <c r="T11" i="4"/>
  <c r="U11" i="4" s="1"/>
  <c r="R12" i="4"/>
  <c r="R13" i="4" l="1"/>
  <c r="R14" i="4"/>
  <c r="R15" i="4"/>
  <c r="R19" i="4"/>
  <c r="R20" i="4"/>
  <c r="R21" i="4"/>
  <c r="R22" i="4"/>
  <c r="R23" i="4"/>
  <c r="R24" i="4"/>
  <c r="R25" i="4"/>
  <c r="R26" i="4"/>
  <c r="R29" i="4"/>
  <c r="R30" i="4"/>
  <c r="R31" i="4"/>
  <c r="R32" i="4"/>
  <c r="R33" i="4"/>
  <c r="R34" i="4"/>
  <c r="R35" i="4"/>
  <c r="R38" i="4"/>
  <c r="R39" i="4"/>
  <c r="R40" i="4"/>
  <c r="R41" i="4"/>
  <c r="R42" i="4"/>
  <c r="R43" i="4"/>
  <c r="R44" i="4"/>
  <c r="R16" i="4"/>
  <c r="V9" i="1" l="1"/>
</calcChain>
</file>

<file path=xl/sharedStrings.xml><?xml version="1.0" encoding="utf-8"?>
<sst xmlns="http://schemas.openxmlformats.org/spreadsheetml/2006/main" count="285" uniqueCount="102">
  <si>
    <t>Salary Scales</t>
  </si>
  <si>
    <t>AP - Post 95</t>
  </si>
  <si>
    <t>AP(H) - Post 95</t>
  </si>
  <si>
    <t>PO - Post 95</t>
  </si>
  <si>
    <t>PO(H) - Post 95</t>
  </si>
  <si>
    <t>AP - Pre 95</t>
  </si>
  <si>
    <t>AP(H) - Pre 95</t>
  </si>
  <si>
    <t>PO - Pre 95</t>
  </si>
  <si>
    <t>PO(H) - Pre 95</t>
  </si>
  <si>
    <t xml:space="preserve">LS1 </t>
  </si>
  <si>
    <t>LSI 2</t>
  </si>
  <si>
    <t xml:space="preserve">LS1 1 </t>
  </si>
  <si>
    <t>LSI 1</t>
  </si>
  <si>
    <t xml:space="preserve">LSI 1 </t>
  </si>
  <si>
    <t>1/1/18 Restoration</t>
  </si>
  <si>
    <t>1/4/17  Restoration</t>
  </si>
  <si>
    <t>In excess of €60,000</t>
  </si>
  <si>
    <t>Percentage</t>
  </si>
  <si>
    <t>Salary</t>
  </si>
  <si>
    <t xml:space="preserve">Salary </t>
  </si>
  <si>
    <t>Scales</t>
  </si>
  <si>
    <t>Remaining Shortfall</t>
  </si>
  <si>
    <t>€</t>
  </si>
  <si>
    <t>[Excl. Pen Levy]</t>
  </si>
  <si>
    <t>[50% FEMPI 2013]</t>
  </si>
  <si>
    <t>2.75% of 80k &amp; 4% &gt;80k</t>
  </si>
  <si>
    <t>2.75% of 80k &amp; 4%&gt;80k</t>
  </si>
  <si>
    <t xml:space="preserve">2.75 per cent </t>
  </si>
  <si>
    <t>[last pay increase]</t>
  </si>
  <si>
    <t xml:space="preserve">Current Shortfall </t>
  </si>
  <si>
    <t>Plus Remaining</t>
  </si>
  <si>
    <t>2.75% of 70978</t>
  </si>
  <si>
    <t>2.75% of 72268</t>
  </si>
  <si>
    <t>2.75% of 74514</t>
  </si>
  <si>
    <t>2.75% of 67913</t>
  </si>
  <si>
    <t>2.75% of 76768</t>
  </si>
  <si>
    <t>2.75% of 70404</t>
  </si>
  <si>
    <t>2.75% of 72903</t>
  </si>
  <si>
    <t>2.75% of 75390</t>
  </si>
  <si>
    <t>2.75% of 7884</t>
  </si>
  <si>
    <t>2.75% of 79337</t>
  </si>
  <si>
    <t>01/07/13 on 01/09/08</t>
  </si>
  <si>
    <t xml:space="preserve">Pension Levy </t>
  </si>
  <si>
    <t xml:space="preserve"> Restored Salary </t>
  </si>
  <si>
    <t xml:space="preserve">Partially </t>
  </si>
  <si>
    <t>Flat Rate Payment</t>
  </si>
  <si>
    <t>Restored Salary</t>
  </si>
  <si>
    <t xml:space="preserve">Partially  </t>
  </si>
  <si>
    <t>nil</t>
  </si>
  <si>
    <t>on 2018 Salary</t>
  </si>
  <si>
    <t>Current</t>
  </si>
  <si>
    <t xml:space="preserve">Current </t>
  </si>
  <si>
    <t>[01/07/2013]</t>
  </si>
  <si>
    <t>E&amp;OE</t>
  </si>
  <si>
    <t>Post FEMPI* 2013</t>
  </si>
  <si>
    <t xml:space="preserve">Post FEMPI* 2013 </t>
  </si>
  <si>
    <t>on Salaries &lt;€65k</t>
  </si>
  <si>
    <t>POST</t>
  </si>
  <si>
    <t>PRE</t>
  </si>
  <si>
    <t>1st January</t>
  </si>
  <si>
    <t>1st October</t>
  </si>
  <si>
    <t>1st September</t>
  </si>
  <si>
    <t xml:space="preserve">1st October </t>
  </si>
  <si>
    <t>2020 on 2008</t>
  </si>
  <si>
    <t>1st April</t>
  </si>
  <si>
    <r>
      <t>*</t>
    </r>
    <r>
      <rPr>
        <b/>
        <sz val="10"/>
        <color theme="4" tint="-0.249977111117893"/>
        <rFont val="Calibri"/>
        <family val="2"/>
        <scheme val="minor"/>
      </rPr>
      <t>FEMPI</t>
    </r>
    <r>
      <rPr>
        <sz val="10"/>
        <color theme="1"/>
        <rFont val="Calibri"/>
        <family val="2"/>
        <scheme val="minor"/>
      </rPr>
      <t xml:space="preserve"> = 'Financial Emergency Measures in the Public Interest  </t>
    </r>
  </si>
  <si>
    <t>Pension-related Deduction</t>
  </si>
  <si>
    <t>1. What is the Pension-related Deduction?</t>
  </si>
  <si>
    <r>
      <t xml:space="preserve">With effect from </t>
    </r>
    <r>
      <rPr>
        <b/>
        <sz val="11"/>
        <color theme="1"/>
        <rFont val="Calibri"/>
        <family val="2"/>
        <charset val="1"/>
        <scheme val="minor"/>
      </rPr>
      <t>1 January 2017</t>
    </r>
    <r>
      <rPr>
        <sz val="11"/>
        <color theme="1"/>
        <rFont val="Calibri"/>
        <family val="2"/>
        <charset val="1"/>
        <scheme val="minor"/>
      </rPr>
      <t xml:space="preserve"> the rates of the deduction and the bands of remuneration to which these rates apply were amended as follows:</t>
    </r>
  </si>
  <si>
    <r>
      <t xml:space="preserve">Amount of remuneration Rate of deduction Up to €28,750 </t>
    </r>
    <r>
      <rPr>
        <u/>
        <sz val="11"/>
        <color theme="1"/>
        <rFont val="Calibri"/>
        <family val="2"/>
        <charset val="1"/>
        <scheme val="minor"/>
      </rPr>
      <t xml:space="preserve">Exempt </t>
    </r>
    <r>
      <rPr>
        <sz val="11"/>
        <color theme="1"/>
        <rFont val="Calibri"/>
        <family val="2"/>
        <charset val="1"/>
        <scheme val="minor"/>
      </rPr>
      <t>- Any excess over €28,750 but not over €60,000 is liable at 10 per cent</t>
    </r>
  </si>
  <si>
    <t>Any amount over €60,000 is liable at 10.5 per cent</t>
  </si>
  <si>
    <t>For example, a person whose pay in 2017 amounts to €70,000 has a total PRD liability of €4,175 worked out as follows:</t>
  </si>
  <si>
    <t> </t>
  </si>
  <si>
    <t>PRD</t>
  </si>
  <si>
    <t>Income</t>
  </si>
  <si>
    <t>Up to €28,750</t>
  </si>
  <si>
    <t>Up to €60,000</t>
  </si>
  <si>
    <t>€31,250 x 10%</t>
  </si>
  <si>
    <t>€10,000 x 10.5%</t>
  </si>
  <si>
    <t>Total</t>
  </si>
  <si>
    <t>2.75% to 3.3%</t>
  </si>
  <si>
    <t>3. Proposed Changes under the Stability Agreement</t>
  </si>
  <si>
    <t>(a) PRD becomes a permanent tax deductible Additional Superannuation Contribution (ASC)</t>
  </si>
  <si>
    <t>(b) Change does not take effect until 1st January 2019</t>
  </si>
  <si>
    <t>(c) On 1st January 2019 the exemption level risies from €28,750 to €32,000 worth €325pa</t>
  </si>
  <si>
    <t>2. What are the current rates of pension-related deduction?</t>
  </si>
  <si>
    <t>4. Single Public Service Pension Scheme - Post 2013</t>
  </si>
  <si>
    <t xml:space="preserve">(d) On 1st January 2020 the exemption level rises from €32,000 to €34,500 worth an additional €250pa </t>
  </si>
  <si>
    <t>The public service Pension-related Deduction (PRD) is a deduction from the remuneration (pay) of pensionable public servants. It is provided for under the terms of the Financial Emergency Measures in the Public Interest (FEMPI) Act 2009, as amended. Most recently that Act was amended by the FEMPI Act 2015, that provided for an easing of the PRD burden on affected public servants by way of revised thresholds applying from 1 January 2016 and 1 January 2017.</t>
  </si>
  <si>
    <t xml:space="preserve">above €32,000 and not exceeding €60,000, with amounts above €60,000 liable at 7% [currently 10.5% PRD]  </t>
  </si>
  <si>
    <t>(e) The proposed new contribution will be in addition to the existing superannuation contribution and</t>
  </si>
  <si>
    <t>will apply to pensionable remuneration only from 1st January 2019</t>
  </si>
  <si>
    <t xml:space="preserve">(a)From 1st January 2019 members of this scheme will be liable at 6.66% [currently 10% PRD] on income </t>
  </si>
  <si>
    <t xml:space="preserve">€60,000 liable at 3.33% and amounts above €60,000 liable at 3.5% </t>
  </si>
  <si>
    <t xml:space="preserve">(b) From 1st January 2020 rates are further reduced with amounts above €34,500 and not exceeding </t>
  </si>
  <si>
    <t>(c) The proposed new contribution will be in addition to the existing superannuation contribution and</t>
  </si>
  <si>
    <t>[50% FEMPI* 2013]</t>
  </si>
  <si>
    <t>3.75% to 4.3%**</t>
  </si>
  <si>
    <r>
      <t>**</t>
    </r>
    <r>
      <rPr>
        <sz val="10"/>
        <rFont val="Calibri"/>
        <family val="2"/>
        <scheme val="minor"/>
      </rPr>
      <t xml:space="preserve">50% FEMPI 2013 = 2.75% for APs &amp; 3.3% for POs + 1% under the Public Service Stability Agreement 2018-2020 </t>
    </r>
  </si>
  <si>
    <r>
      <t>*</t>
    </r>
    <r>
      <rPr>
        <b/>
        <sz val="10"/>
        <color theme="4" tint="-0.249977111117893"/>
        <rFont val="Calibri"/>
        <family val="2"/>
        <scheme val="minor"/>
      </rPr>
      <t xml:space="preserve">FEMPI </t>
    </r>
    <r>
      <rPr>
        <b/>
        <sz val="10"/>
        <rFont val="Calibri"/>
        <family val="2"/>
        <scheme val="minor"/>
      </rPr>
      <t xml:space="preserve">= </t>
    </r>
    <r>
      <rPr>
        <sz val="10"/>
        <rFont val="Calibri"/>
        <family val="2"/>
        <scheme val="minor"/>
      </rPr>
      <t xml:space="preserve">'Financial Emergency Measures in the Public Interest   </t>
    </r>
  </si>
  <si>
    <t xml:space="preserve"> </t>
  </si>
  <si>
    <t>Appendix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</si>
</sst>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quot;€&quot;#,##0;[Red]\-&quot;€&quot;#,##0"/>
    <numFmt numFmtId="165" formatCode="[$€-2]\ #,##0"/>
    <numFmt numFmtId="166" formatCode="[$€-83C]#,##0.00"/>
    <numFmt numFmtId="167" formatCode="[$€-83C]#,##0"/>
    <numFmt numFmtId="168" formatCode="&quot;€&quot;#,##0"/>
  </numFmts>
  <fonts count="12" x14ac:knownFonts="1">
    <font>
      <sz val="11"/>
      <color theme="1"/>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0"/>
      <color rgb="FF0070C0"/>
      <name val="Calibri"/>
      <family val="2"/>
      <scheme val="minor"/>
    </font>
    <font>
      <b/>
      <sz val="10"/>
      <color theme="4" tint="-0.249977111117893"/>
      <name val="Calibri"/>
      <family val="2"/>
      <scheme val="minor"/>
    </font>
    <font>
      <b/>
      <sz val="11"/>
      <color theme="1"/>
      <name val="Calibri"/>
      <family val="2"/>
      <charset val="1"/>
      <scheme val="minor"/>
    </font>
    <font>
      <sz val="11"/>
      <color theme="1"/>
      <name val="Calibri"/>
      <family val="2"/>
      <charset val="1"/>
      <scheme val="minor"/>
    </font>
    <font>
      <u/>
      <sz val="11"/>
      <color theme="1"/>
      <name val="Calibri"/>
      <family val="2"/>
      <charset val="1"/>
      <scheme val="minor"/>
    </font>
    <font>
      <b/>
      <sz val="11"/>
      <color theme="1"/>
      <name val="Calibri"/>
      <family val="2"/>
      <scheme val="minor"/>
    </font>
    <font>
      <sz val="10"/>
      <name val="Calibri"/>
      <family val="2"/>
      <scheme val="minor"/>
    </font>
    <font>
      <b/>
      <sz val="14"/>
      <color theme="1"/>
      <name val="Calibri"/>
      <family val="2"/>
      <scheme val="minor"/>
    </font>
  </fonts>
  <fills count="6">
    <fill>
      <patternFill patternType="none"/>
    </fill>
    <fill>
      <patternFill patternType="gray125"/>
    </fill>
    <fill>
      <patternFill patternType="solid">
        <fgColor rgb="FFFFFF00"/>
        <bgColor indexed="64"/>
      </patternFill>
    </fill>
    <fill>
      <patternFill patternType="solid">
        <fgColor rgb="FFFF0000"/>
        <bgColor indexed="64"/>
      </patternFill>
    </fill>
    <fill>
      <patternFill patternType="solid">
        <fgColor rgb="FF92D050"/>
        <bgColor indexed="64"/>
      </patternFill>
    </fill>
    <fill>
      <patternFill patternType="solid">
        <fgColor theme="0" tint="-0.14999847407452621"/>
        <bgColor indexed="64"/>
      </patternFill>
    </fill>
  </fills>
  <borders count="3">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4">
    <xf numFmtId="0" fontId="0" fillId="0" borderId="0" xfId="0"/>
    <xf numFmtId="0" fontId="1" fillId="0" borderId="0" xfId="0" applyFont="1" applyAlignment="1">
      <alignment horizontal="center" vertical="center"/>
    </xf>
    <xf numFmtId="0" fontId="2" fillId="0" borderId="0" xfId="0" applyFont="1" applyAlignment="1">
      <alignment horizontal="center" vertical="center"/>
    </xf>
    <xf numFmtId="165" fontId="2" fillId="0" borderId="0" xfId="0" applyNumberFormat="1" applyFont="1" applyAlignment="1">
      <alignment horizontal="center" vertical="center"/>
    </xf>
    <xf numFmtId="166" fontId="2" fillId="0" borderId="0" xfId="0" applyNumberFormat="1" applyFont="1" applyAlignment="1">
      <alignment horizontal="center" vertical="center"/>
    </xf>
    <xf numFmtId="167" fontId="1" fillId="0" borderId="0" xfId="0" applyNumberFormat="1" applyFont="1" applyAlignment="1">
      <alignment horizontal="center" vertical="center"/>
    </xf>
    <xf numFmtId="10" fontId="1" fillId="0" borderId="0" xfId="0" applyNumberFormat="1" applyFont="1" applyAlignment="1">
      <alignment horizontal="center" vertical="center"/>
    </xf>
    <xf numFmtId="0" fontId="2" fillId="3" borderId="0" xfId="0" applyFont="1" applyFill="1" applyAlignment="1">
      <alignment horizontal="center" vertical="center"/>
    </xf>
    <xf numFmtId="3" fontId="1" fillId="0" borderId="0" xfId="0" applyNumberFormat="1" applyFont="1" applyAlignment="1">
      <alignment horizontal="center" vertical="center"/>
    </xf>
    <xf numFmtId="0" fontId="2" fillId="0" borderId="0" xfId="0" applyFont="1" applyFill="1" applyAlignment="1">
      <alignment horizontal="center" vertical="center"/>
    </xf>
    <xf numFmtId="1" fontId="2" fillId="0" borderId="0" xfId="0" applyNumberFormat="1" applyFont="1" applyAlignment="1">
      <alignment horizontal="center" vertical="center"/>
    </xf>
    <xf numFmtId="167" fontId="2" fillId="0" borderId="0" xfId="0" applyNumberFormat="1" applyFont="1" applyAlignment="1">
      <alignment horizontal="center" vertical="center"/>
    </xf>
    <xf numFmtId="168" fontId="1" fillId="0" borderId="0" xfId="0" applyNumberFormat="1" applyFont="1" applyAlignment="1">
      <alignment horizontal="center" vertical="center"/>
    </xf>
    <xf numFmtId="0" fontId="1" fillId="0" borderId="0" xfId="0" applyFont="1" applyFill="1" applyAlignment="1">
      <alignment horizontal="center" vertical="center"/>
    </xf>
    <xf numFmtId="0" fontId="1" fillId="0" borderId="0" xfId="0" applyFont="1" applyBorder="1" applyAlignment="1">
      <alignment horizontal="center" vertical="center"/>
    </xf>
    <xf numFmtId="0" fontId="1" fillId="0" borderId="0" xfId="0" applyFont="1" applyBorder="1" applyAlignment="1">
      <alignment horizontal="left" vertical="center"/>
    </xf>
    <xf numFmtId="0" fontId="4" fillId="0" borderId="0" xfId="0" applyFont="1" applyBorder="1" applyAlignment="1">
      <alignment horizontal="left" vertical="center"/>
    </xf>
    <xf numFmtId="14" fontId="2" fillId="0" borderId="0" xfId="0" applyNumberFormat="1" applyFont="1" applyAlignment="1">
      <alignment horizontal="center" vertical="center"/>
    </xf>
    <xf numFmtId="0" fontId="2" fillId="3" borderId="0" xfId="0" applyFont="1" applyFill="1" applyAlignment="1">
      <alignment horizontal="center" vertical="center"/>
    </xf>
    <xf numFmtId="166" fontId="1" fillId="0" borderId="0" xfId="0" applyNumberFormat="1" applyFont="1" applyAlignment="1">
      <alignment horizontal="center" vertical="center"/>
    </xf>
    <xf numFmtId="167" fontId="1" fillId="0" borderId="0" xfId="0" applyNumberFormat="1" applyFont="1" applyFill="1" applyAlignment="1">
      <alignment horizontal="center" vertical="center"/>
    </xf>
    <xf numFmtId="168" fontId="1" fillId="0" borderId="0" xfId="0" applyNumberFormat="1" applyFont="1" applyFill="1" applyAlignment="1">
      <alignment horizontal="center" vertical="center"/>
    </xf>
    <xf numFmtId="16" fontId="1" fillId="4" borderId="0" xfId="0" applyNumberFormat="1" applyFont="1" applyFill="1" applyAlignment="1">
      <alignment horizontal="center" vertical="center"/>
    </xf>
    <xf numFmtId="168" fontId="2" fillId="3" borderId="0" xfId="0" applyNumberFormat="1" applyFont="1" applyFill="1" applyAlignment="1">
      <alignment horizontal="center" vertical="center"/>
    </xf>
    <xf numFmtId="14" fontId="2" fillId="0" borderId="0" xfId="0" applyNumberFormat="1" applyFont="1" applyFill="1" applyAlignment="1">
      <alignment horizontal="center" vertical="center"/>
    </xf>
    <xf numFmtId="165" fontId="2" fillId="0" borderId="0" xfId="0" applyNumberFormat="1" applyFont="1" applyFill="1" applyAlignment="1">
      <alignment horizontal="center" vertical="center"/>
    </xf>
    <xf numFmtId="10" fontId="1" fillId="0" borderId="0" xfId="0" applyNumberFormat="1" applyFont="1" applyFill="1" applyAlignment="1">
      <alignment horizontal="center" vertical="center"/>
    </xf>
    <xf numFmtId="165" fontId="2" fillId="5" borderId="1" xfId="0" applyNumberFormat="1" applyFont="1" applyFill="1" applyBorder="1" applyAlignment="1">
      <alignment horizontal="center" vertical="center"/>
    </xf>
    <xf numFmtId="166" fontId="2" fillId="5" borderId="1" xfId="0" applyNumberFormat="1" applyFont="1" applyFill="1" applyBorder="1" applyAlignment="1">
      <alignment horizontal="center" vertical="center"/>
    </xf>
    <xf numFmtId="0" fontId="2" fillId="3" borderId="0" xfId="0" applyFont="1" applyFill="1" applyAlignment="1">
      <alignment horizontal="center" vertical="center"/>
    </xf>
    <xf numFmtId="3" fontId="1" fillId="0" borderId="0" xfId="0" applyNumberFormat="1" applyFont="1" applyFill="1" applyAlignment="1">
      <alignment horizontal="center" vertical="center"/>
    </xf>
    <xf numFmtId="16" fontId="2" fillId="0" borderId="0" xfId="0" applyNumberFormat="1" applyFont="1" applyFill="1" applyAlignment="1">
      <alignment horizontal="center" vertical="center"/>
    </xf>
    <xf numFmtId="1" fontId="2" fillId="0" borderId="0" xfId="0" applyNumberFormat="1" applyFont="1" applyFill="1" applyAlignment="1">
      <alignment horizontal="center" vertical="center"/>
    </xf>
    <xf numFmtId="168" fontId="2" fillId="0" borderId="0" xfId="0" applyNumberFormat="1" applyFont="1" applyFill="1" applyAlignment="1">
      <alignment horizontal="center" vertical="center"/>
    </xf>
    <xf numFmtId="16" fontId="1" fillId="0" borderId="0" xfId="0" applyNumberFormat="1" applyFont="1" applyFill="1" applyAlignment="1">
      <alignment horizontal="center" vertical="center"/>
    </xf>
    <xf numFmtId="1" fontId="2" fillId="2" borderId="0" xfId="0" applyNumberFormat="1" applyFont="1" applyFill="1" applyAlignment="1">
      <alignment horizontal="center" vertical="center"/>
    </xf>
    <xf numFmtId="1" fontId="2" fillId="2" borderId="0" xfId="0" quotePrefix="1" applyNumberFormat="1" applyFont="1" applyFill="1" applyAlignment="1">
      <alignment horizontal="center" vertical="center"/>
    </xf>
    <xf numFmtId="9" fontId="2" fillId="0" borderId="0" xfId="0" applyNumberFormat="1" applyFont="1" applyAlignment="1">
      <alignment horizontal="center" vertical="center"/>
    </xf>
    <xf numFmtId="10" fontId="2" fillId="0" borderId="0" xfId="0" applyNumberFormat="1" applyFont="1" applyAlignment="1">
      <alignment horizontal="center" vertical="center"/>
    </xf>
    <xf numFmtId="0" fontId="6" fillId="0" borderId="0" xfId="0" applyFont="1" applyAlignment="1">
      <alignment wrapText="1"/>
    </xf>
    <xf numFmtId="0" fontId="6" fillId="5" borderId="0" xfId="0" applyFont="1" applyFill="1" applyAlignment="1">
      <alignment wrapText="1"/>
    </xf>
    <xf numFmtId="0" fontId="7" fillId="0" borderId="0" xfId="0" applyFont="1" applyAlignment="1">
      <alignment wrapText="1"/>
    </xf>
    <xf numFmtId="0" fontId="7" fillId="0" borderId="2" xfId="0" applyFont="1" applyBorder="1" applyAlignment="1">
      <alignment wrapText="1"/>
    </xf>
    <xf numFmtId="0" fontId="6" fillId="0" borderId="2" xfId="0" applyFont="1" applyBorder="1" applyAlignment="1">
      <alignment wrapText="1"/>
    </xf>
    <xf numFmtId="164" fontId="7" fillId="0" borderId="2" xfId="0" applyNumberFormat="1" applyFont="1" applyBorder="1" applyAlignment="1">
      <alignment wrapText="1"/>
    </xf>
    <xf numFmtId="164" fontId="6" fillId="0" borderId="2" xfId="0" applyNumberFormat="1" applyFont="1" applyBorder="1" applyAlignment="1">
      <alignment wrapText="1"/>
    </xf>
    <xf numFmtId="0" fontId="9" fillId="0" borderId="0" xfId="0" applyFont="1" applyAlignment="1">
      <alignment wrapText="1"/>
    </xf>
    <xf numFmtId="0" fontId="0" fillId="5" borderId="0" xfId="0" applyFill="1"/>
    <xf numFmtId="0" fontId="9" fillId="0" borderId="0" xfId="0" applyFont="1"/>
    <xf numFmtId="0" fontId="2" fillId="0" borderId="0" xfId="0" applyFont="1" applyBorder="1" applyAlignment="1">
      <alignment horizontal="center" vertical="center"/>
    </xf>
    <xf numFmtId="0" fontId="2" fillId="3" borderId="0" xfId="0" applyFont="1" applyFill="1" applyAlignment="1">
      <alignment horizontal="center" vertical="center"/>
    </xf>
    <xf numFmtId="168" fontId="2" fillId="3" borderId="0" xfId="0" applyNumberFormat="1" applyFont="1" applyFill="1" applyAlignment="1">
      <alignment horizontal="center" vertical="center"/>
    </xf>
    <xf numFmtId="0" fontId="11" fillId="0" borderId="0" xfId="0" applyFont="1" applyAlignment="1">
      <alignment horizontal="center" vertical="center"/>
    </xf>
    <xf numFmtId="0" fontId="11"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drawing1.xml><?xml version="1.0" encoding="utf-8"?>
<xdr:wsDr xmlns:xdr="http://schemas.openxmlformats.org/drawingml/2006/spreadsheetDrawing" xmlns:a="http://schemas.openxmlformats.org/drawingml/2006/main">
  <xdr:twoCellAnchor>
    <xdr:from>
      <xdr:col>5</xdr:col>
      <xdr:colOff>295275</xdr:colOff>
      <xdr:row>5</xdr:row>
      <xdr:rowOff>161925</xdr:rowOff>
    </xdr:from>
    <xdr:to>
      <xdr:col>5</xdr:col>
      <xdr:colOff>295278</xdr:colOff>
      <xdr:row>8</xdr:row>
      <xdr:rowOff>0</xdr:rowOff>
    </xdr:to>
    <xdr:cxnSp macro="">
      <xdr:nvCxnSpPr>
        <xdr:cNvPr id="163" name="Straight Arrow Connector 162">
          <a:extLst>
            <a:ext uri="{FF2B5EF4-FFF2-40B4-BE49-F238E27FC236}">
              <a16:creationId xmlns:a16="http://schemas.microsoft.com/office/drawing/2014/main" id="{00000000-0008-0000-0100-0000A3000000}"/>
            </a:ext>
          </a:extLst>
        </xdr:cNvPr>
        <xdr:cNvCxnSpPr/>
      </xdr:nvCxnSpPr>
      <xdr:spPr>
        <a:xfrm flipH="1">
          <a:off x="2667000" y="485775"/>
          <a:ext cx="3" cy="18097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419100</xdr:colOff>
      <xdr:row>5</xdr:row>
      <xdr:rowOff>161925</xdr:rowOff>
    </xdr:from>
    <xdr:to>
      <xdr:col>6</xdr:col>
      <xdr:colOff>419103</xdr:colOff>
      <xdr:row>8</xdr:row>
      <xdr:rowOff>0</xdr:rowOff>
    </xdr:to>
    <xdr:cxnSp macro="">
      <xdr:nvCxnSpPr>
        <xdr:cNvPr id="164" name="Straight Arrow Connector 163">
          <a:extLst>
            <a:ext uri="{FF2B5EF4-FFF2-40B4-BE49-F238E27FC236}">
              <a16:creationId xmlns:a16="http://schemas.microsoft.com/office/drawing/2014/main" id="{00000000-0008-0000-0100-0000A4000000}"/>
            </a:ext>
          </a:extLst>
        </xdr:cNvPr>
        <xdr:cNvCxnSpPr/>
      </xdr:nvCxnSpPr>
      <xdr:spPr>
        <a:xfrm flipH="1">
          <a:off x="3381375" y="485775"/>
          <a:ext cx="3" cy="18097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276225</xdr:colOff>
      <xdr:row>6</xdr:row>
      <xdr:rowOff>9525</xdr:rowOff>
    </xdr:from>
    <xdr:to>
      <xdr:col>16</xdr:col>
      <xdr:colOff>276228</xdr:colOff>
      <xdr:row>8</xdr:row>
      <xdr:rowOff>9525</xdr:rowOff>
    </xdr:to>
    <xdr:cxnSp macro="">
      <xdr:nvCxnSpPr>
        <xdr:cNvPr id="8" name="Straight Arrow Connector 7">
          <a:extLst>
            <a:ext uri="{FF2B5EF4-FFF2-40B4-BE49-F238E27FC236}">
              <a16:creationId xmlns:a16="http://schemas.microsoft.com/office/drawing/2014/main" id="{00000000-0008-0000-0100-000008000000}"/>
            </a:ext>
          </a:extLst>
        </xdr:cNvPr>
        <xdr:cNvCxnSpPr/>
      </xdr:nvCxnSpPr>
      <xdr:spPr>
        <a:xfrm flipH="1">
          <a:off x="7962900" y="685800"/>
          <a:ext cx="3" cy="34290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17</xdr:col>
      <xdr:colOff>371475</xdr:colOff>
      <xdr:row>6</xdr:row>
      <xdr:rowOff>9525</xdr:rowOff>
    </xdr:from>
    <xdr:to>
      <xdr:col>17</xdr:col>
      <xdr:colOff>371478</xdr:colOff>
      <xdr:row>8</xdr:row>
      <xdr:rowOff>9525</xdr:rowOff>
    </xdr:to>
    <xdr:cxnSp macro="">
      <xdr:nvCxnSpPr>
        <xdr:cNvPr id="11" name="Straight Arrow Connector 10">
          <a:extLst>
            <a:ext uri="{FF2B5EF4-FFF2-40B4-BE49-F238E27FC236}">
              <a16:creationId xmlns:a16="http://schemas.microsoft.com/office/drawing/2014/main" id="{00000000-0008-0000-0100-00000B000000}"/>
            </a:ext>
          </a:extLst>
        </xdr:cNvPr>
        <xdr:cNvCxnSpPr/>
      </xdr:nvCxnSpPr>
      <xdr:spPr>
        <a:xfrm flipH="1">
          <a:off x="8610600" y="685800"/>
          <a:ext cx="3" cy="34290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295275</xdr:colOff>
      <xdr:row>6</xdr:row>
      <xdr:rowOff>9525</xdr:rowOff>
    </xdr:from>
    <xdr:to>
      <xdr:col>19</xdr:col>
      <xdr:colOff>295278</xdr:colOff>
      <xdr:row>8</xdr:row>
      <xdr:rowOff>9525</xdr:rowOff>
    </xdr:to>
    <xdr:cxnSp macro="">
      <xdr:nvCxnSpPr>
        <xdr:cNvPr id="13" name="Straight Arrow Connector 12">
          <a:extLst>
            <a:ext uri="{FF2B5EF4-FFF2-40B4-BE49-F238E27FC236}">
              <a16:creationId xmlns:a16="http://schemas.microsoft.com/office/drawing/2014/main" id="{00000000-0008-0000-0100-00000D000000}"/>
            </a:ext>
          </a:extLst>
        </xdr:cNvPr>
        <xdr:cNvCxnSpPr/>
      </xdr:nvCxnSpPr>
      <xdr:spPr>
        <a:xfrm flipH="1">
          <a:off x="9305925" y="685800"/>
          <a:ext cx="3" cy="34290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266700</xdr:colOff>
      <xdr:row>6</xdr:row>
      <xdr:rowOff>0</xdr:rowOff>
    </xdr:from>
    <xdr:to>
      <xdr:col>20</xdr:col>
      <xdr:colOff>266703</xdr:colOff>
      <xdr:row>8</xdr:row>
      <xdr:rowOff>0</xdr:rowOff>
    </xdr:to>
    <xdr:cxnSp macro="">
      <xdr:nvCxnSpPr>
        <xdr:cNvPr id="14" name="Straight Arrow Connector 13">
          <a:extLst>
            <a:ext uri="{FF2B5EF4-FFF2-40B4-BE49-F238E27FC236}">
              <a16:creationId xmlns:a16="http://schemas.microsoft.com/office/drawing/2014/main" id="{00000000-0008-0000-0100-00000E000000}"/>
            </a:ext>
          </a:extLst>
        </xdr:cNvPr>
        <xdr:cNvCxnSpPr/>
      </xdr:nvCxnSpPr>
      <xdr:spPr>
        <a:xfrm flipH="1">
          <a:off x="9839325" y="676275"/>
          <a:ext cx="3" cy="34290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314325</xdr:colOff>
      <xdr:row>5</xdr:row>
      <xdr:rowOff>161925</xdr:rowOff>
    </xdr:from>
    <xdr:to>
      <xdr:col>5</xdr:col>
      <xdr:colOff>314328</xdr:colOff>
      <xdr:row>8</xdr:row>
      <xdr:rowOff>0</xdr:rowOff>
    </xdr:to>
    <xdr:cxnSp macro="">
      <xdr:nvCxnSpPr>
        <xdr:cNvPr id="10" name="Straight Arrow Connector 9">
          <a:extLst>
            <a:ext uri="{FF2B5EF4-FFF2-40B4-BE49-F238E27FC236}">
              <a16:creationId xmlns:a16="http://schemas.microsoft.com/office/drawing/2014/main" id="{00000000-0008-0000-0200-00000A000000}"/>
            </a:ext>
          </a:extLst>
        </xdr:cNvPr>
        <xdr:cNvCxnSpPr/>
      </xdr:nvCxnSpPr>
      <xdr:spPr>
        <a:xfrm flipH="1">
          <a:off x="2628900" y="647700"/>
          <a:ext cx="3" cy="18097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390525</xdr:colOff>
      <xdr:row>6</xdr:row>
      <xdr:rowOff>19050</xdr:rowOff>
    </xdr:from>
    <xdr:to>
      <xdr:col>6</xdr:col>
      <xdr:colOff>390528</xdr:colOff>
      <xdr:row>8</xdr:row>
      <xdr:rowOff>19050</xdr:rowOff>
    </xdr:to>
    <xdr:cxnSp macro="">
      <xdr:nvCxnSpPr>
        <xdr:cNvPr id="16" name="Straight Arrow Connector 15">
          <a:extLst>
            <a:ext uri="{FF2B5EF4-FFF2-40B4-BE49-F238E27FC236}">
              <a16:creationId xmlns:a16="http://schemas.microsoft.com/office/drawing/2014/main" id="{00000000-0008-0000-0200-000010000000}"/>
            </a:ext>
          </a:extLst>
        </xdr:cNvPr>
        <xdr:cNvCxnSpPr/>
      </xdr:nvCxnSpPr>
      <xdr:spPr>
        <a:xfrm flipH="1">
          <a:off x="4038600" y="666750"/>
          <a:ext cx="3" cy="34290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17</xdr:col>
      <xdr:colOff>352425</xdr:colOff>
      <xdr:row>6</xdr:row>
      <xdr:rowOff>9525</xdr:rowOff>
    </xdr:from>
    <xdr:to>
      <xdr:col>17</xdr:col>
      <xdr:colOff>352428</xdr:colOff>
      <xdr:row>8</xdr:row>
      <xdr:rowOff>9525</xdr:rowOff>
    </xdr:to>
    <xdr:cxnSp macro="">
      <xdr:nvCxnSpPr>
        <xdr:cNvPr id="17" name="Straight Arrow Connector 16">
          <a:extLst>
            <a:ext uri="{FF2B5EF4-FFF2-40B4-BE49-F238E27FC236}">
              <a16:creationId xmlns:a16="http://schemas.microsoft.com/office/drawing/2014/main" id="{00000000-0008-0000-0200-000011000000}"/>
            </a:ext>
          </a:extLst>
        </xdr:cNvPr>
        <xdr:cNvCxnSpPr/>
      </xdr:nvCxnSpPr>
      <xdr:spPr>
        <a:xfrm flipH="1">
          <a:off x="8963025" y="657225"/>
          <a:ext cx="3" cy="34290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323850</xdr:colOff>
      <xdr:row>6</xdr:row>
      <xdr:rowOff>0</xdr:rowOff>
    </xdr:from>
    <xdr:to>
      <xdr:col>18</xdr:col>
      <xdr:colOff>323853</xdr:colOff>
      <xdr:row>8</xdr:row>
      <xdr:rowOff>0</xdr:rowOff>
    </xdr:to>
    <xdr:cxnSp macro="">
      <xdr:nvCxnSpPr>
        <xdr:cNvPr id="18" name="Straight Arrow Connector 17">
          <a:extLst>
            <a:ext uri="{FF2B5EF4-FFF2-40B4-BE49-F238E27FC236}">
              <a16:creationId xmlns:a16="http://schemas.microsoft.com/office/drawing/2014/main" id="{00000000-0008-0000-0200-000012000000}"/>
            </a:ext>
          </a:extLst>
        </xdr:cNvPr>
        <xdr:cNvCxnSpPr/>
      </xdr:nvCxnSpPr>
      <xdr:spPr>
        <a:xfrm flipH="1">
          <a:off x="9620250" y="647700"/>
          <a:ext cx="3" cy="34290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323850</xdr:colOff>
      <xdr:row>6</xdr:row>
      <xdr:rowOff>0</xdr:rowOff>
    </xdr:from>
    <xdr:to>
      <xdr:col>20</xdr:col>
      <xdr:colOff>323853</xdr:colOff>
      <xdr:row>8</xdr:row>
      <xdr:rowOff>0</xdr:rowOff>
    </xdr:to>
    <xdr:cxnSp macro="">
      <xdr:nvCxnSpPr>
        <xdr:cNvPr id="20" name="Straight Arrow Connector 19">
          <a:extLst>
            <a:ext uri="{FF2B5EF4-FFF2-40B4-BE49-F238E27FC236}">
              <a16:creationId xmlns:a16="http://schemas.microsoft.com/office/drawing/2014/main" id="{00000000-0008-0000-0200-000014000000}"/>
            </a:ext>
          </a:extLst>
        </xdr:cNvPr>
        <xdr:cNvCxnSpPr/>
      </xdr:nvCxnSpPr>
      <xdr:spPr>
        <a:xfrm flipH="1">
          <a:off x="10277475" y="647700"/>
          <a:ext cx="3" cy="34290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333375</xdr:colOff>
      <xdr:row>6</xdr:row>
      <xdr:rowOff>19050</xdr:rowOff>
    </xdr:from>
    <xdr:to>
      <xdr:col>21</xdr:col>
      <xdr:colOff>333378</xdr:colOff>
      <xdr:row>8</xdr:row>
      <xdr:rowOff>19050</xdr:rowOff>
    </xdr:to>
    <xdr:cxnSp macro="">
      <xdr:nvCxnSpPr>
        <xdr:cNvPr id="21" name="Straight Arrow Connector 20">
          <a:extLst>
            <a:ext uri="{FF2B5EF4-FFF2-40B4-BE49-F238E27FC236}">
              <a16:creationId xmlns:a16="http://schemas.microsoft.com/office/drawing/2014/main" id="{00000000-0008-0000-0200-000015000000}"/>
            </a:ext>
          </a:extLst>
        </xdr:cNvPr>
        <xdr:cNvCxnSpPr/>
      </xdr:nvCxnSpPr>
      <xdr:spPr>
        <a:xfrm flipH="1">
          <a:off x="10915650" y="666750"/>
          <a:ext cx="3" cy="34290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ahcpsdc1\users$\Bthompson\Documents\PAY%20TALKS\Copy%20of%20Pay%20talks%20Calculator%20for%20AHCPS%2015061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nsion Levy Clarification (2)"/>
      <sheetName val="Comparison Calculator"/>
      <sheetName val="Salary Scales"/>
    </sheetNames>
    <sheetDataSet>
      <sheetData sheetId="0"/>
      <sheetData sheetId="1"/>
      <sheetData sheetId="2">
        <row r="4">
          <cell r="F4">
            <v>1</v>
          </cell>
        </row>
        <row r="5">
          <cell r="F5">
            <v>2</v>
          </cell>
        </row>
        <row r="6">
          <cell r="F6">
            <v>3</v>
          </cell>
        </row>
        <row r="7">
          <cell r="F7">
            <v>4</v>
          </cell>
        </row>
        <row r="8">
          <cell r="F8">
            <v>5</v>
          </cell>
        </row>
        <row r="9">
          <cell r="F9" t="str">
            <v>6/LS1</v>
          </cell>
        </row>
        <row r="10">
          <cell r="F10" t="str">
            <v>LS1 / LS2</v>
          </cell>
        </row>
        <row r="11">
          <cell r="F11" t="str">
            <v>LS2</v>
          </cell>
        </row>
        <row r="26">
          <cell r="A26" t="str">
            <v>CO (SS) - Post 95</v>
          </cell>
          <cell r="B26" t="str">
            <v>CO (SS) - Pre 95</v>
          </cell>
        </row>
        <row r="27">
          <cell r="A27" t="str">
            <v>EO (SS) - Post 95</v>
          </cell>
          <cell r="B27" t="str">
            <v>EO (SS) - Pre 95</v>
          </cell>
        </row>
        <row r="28">
          <cell r="A28" t="str">
            <v>HEO (SS) - Post 95</v>
          </cell>
          <cell r="B28" t="str">
            <v>HEO (SS) - Pre 95</v>
          </cell>
        </row>
        <row r="29">
          <cell r="A29" t="str">
            <v>AP - Post 95</v>
          </cell>
          <cell r="B29" t="str">
            <v>AP - Pre 95</v>
          </cell>
        </row>
        <row r="30">
          <cell r="A30" t="str">
            <v>AP(H) - Post 95</v>
          </cell>
          <cell r="B30" t="str">
            <v>AP(H) - Pre 95</v>
          </cell>
        </row>
        <row r="31">
          <cell r="A31" t="str">
            <v>PO - Post 95</v>
          </cell>
          <cell r="B31" t="str">
            <v>PO - Pre 95</v>
          </cell>
        </row>
        <row r="32">
          <cell r="A32" t="str">
            <v>PO(H) - Post 95</v>
          </cell>
          <cell r="B32" t="str">
            <v>PO(H) - Pre 95</v>
          </cell>
        </row>
        <row r="38">
          <cell r="A38">
            <v>0</v>
          </cell>
        </row>
        <row r="39">
          <cell r="A39">
            <v>0.01</v>
          </cell>
        </row>
        <row r="40">
          <cell r="A40">
            <v>0.02</v>
          </cell>
        </row>
        <row r="41">
          <cell r="A41">
            <v>0.03</v>
          </cell>
        </row>
        <row r="42">
          <cell r="A42">
            <v>0.04</v>
          </cell>
        </row>
        <row r="43">
          <cell r="A43">
            <v>0.05</v>
          </cell>
        </row>
        <row r="46">
          <cell r="A46">
            <v>0.4</v>
          </cell>
        </row>
        <row r="47">
          <cell r="A47">
            <v>0.39</v>
          </cell>
        </row>
        <row r="48">
          <cell r="A48">
            <v>0.38</v>
          </cell>
        </row>
        <row r="49">
          <cell r="A49">
            <v>0.37</v>
          </cell>
        </row>
        <row r="50">
          <cell r="A50">
            <v>0.36</v>
          </cell>
        </row>
        <row r="51">
          <cell r="A51">
            <v>0.35</v>
          </cell>
        </row>
        <row r="54">
          <cell r="A54">
            <v>0</v>
          </cell>
        </row>
        <row r="55">
          <cell r="A55">
            <v>0.01</v>
          </cell>
        </row>
        <row r="56">
          <cell r="A56">
            <v>0.02</v>
          </cell>
        </row>
        <row r="57">
          <cell r="A57">
            <v>0.03</v>
          </cell>
        </row>
        <row r="58">
          <cell r="A58">
            <v>0.04</v>
          </cell>
        </row>
        <row r="59">
          <cell r="A59">
            <v>0.05</v>
          </cell>
        </row>
        <row r="62">
          <cell r="A62">
            <v>0</v>
          </cell>
        </row>
        <row r="63">
          <cell r="A63">
            <v>5000</v>
          </cell>
        </row>
        <row r="64">
          <cell r="A64">
            <v>10000</v>
          </cell>
        </row>
        <row r="65">
          <cell r="A65">
            <v>15000</v>
          </cell>
        </row>
        <row r="66">
          <cell r="A66">
            <v>20000</v>
          </cell>
        </row>
        <row r="67">
          <cell r="A67">
            <v>24750</v>
          </cell>
        </row>
        <row r="68">
          <cell r="A68">
            <v>28750</v>
          </cell>
        </row>
        <row r="69">
          <cell r="A69">
            <v>31250</v>
          </cell>
        </row>
        <row r="70">
          <cell r="A70">
            <v>35250</v>
          </cell>
        </row>
        <row r="71">
          <cell r="A71">
            <v>45000</v>
          </cell>
        </row>
        <row r="72">
          <cell r="A72">
            <v>50000</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49"/>
  <sheetViews>
    <sheetView tabSelected="1" workbookViewId="0">
      <selection sqref="A1:R47"/>
    </sheetView>
  </sheetViews>
  <sheetFormatPr defaultColWidth="18.7109375" defaultRowHeight="12.75" x14ac:dyDescent="0.25"/>
  <cols>
    <col min="1" max="1" width="5.42578125" style="2" bestFit="1" customWidth="1"/>
    <col min="2" max="2" width="14.140625" style="1" hidden="1" customWidth="1"/>
    <col min="3" max="3" width="10.7109375" style="1" hidden="1" customWidth="1"/>
    <col min="4" max="4" width="15.42578125" style="1" bestFit="1" customWidth="1"/>
    <col min="5" max="5" width="0.5703125" style="1" customWidth="1"/>
    <col min="6" max="6" width="8.85546875" style="1" hidden="1" customWidth="1"/>
    <col min="7" max="7" width="12.85546875" style="1" hidden="1" customWidth="1"/>
    <col min="8" max="8" width="0.42578125" style="1" customWidth="1"/>
    <col min="9" max="9" width="20.42578125" style="1" hidden="1" customWidth="1"/>
    <col min="10" max="10" width="15.140625" style="1" bestFit="1" customWidth="1"/>
    <col min="11" max="11" width="23.140625" style="1" hidden="1" customWidth="1"/>
    <col min="12" max="12" width="15.140625" style="1" hidden="1" customWidth="1"/>
    <col min="13" max="16" width="15.140625" style="1" customWidth="1"/>
    <col min="17" max="17" width="8.28515625" style="1" customWidth="1"/>
    <col min="18" max="18" width="11.140625" style="1" customWidth="1"/>
    <col min="19" max="19" width="0.42578125" style="1" customWidth="1"/>
    <col min="20" max="20" width="8.42578125" style="12" hidden="1" customWidth="1"/>
    <col min="21" max="21" width="9.28515625" style="1" hidden="1" customWidth="1"/>
    <col min="22" max="16384" width="18.7109375" style="1"/>
  </cols>
  <sheetData>
    <row r="1" spans="1:22" ht="15" customHeight="1" x14ac:dyDescent="0.25">
      <c r="A1" s="52" t="s">
        <v>101</v>
      </c>
      <c r="B1" s="52"/>
      <c r="C1" s="52"/>
      <c r="D1" s="52"/>
      <c r="E1" s="52"/>
      <c r="F1" s="52"/>
      <c r="G1" s="52"/>
      <c r="H1" s="52"/>
      <c r="I1" s="52"/>
      <c r="J1" s="52"/>
      <c r="K1" s="52"/>
      <c r="L1" s="52"/>
      <c r="M1" s="52"/>
      <c r="N1" s="52"/>
      <c r="O1" s="52"/>
      <c r="P1" s="52"/>
      <c r="Q1" s="52"/>
      <c r="R1" s="52"/>
    </row>
    <row r="3" spans="1:22" ht="15" customHeight="1" x14ac:dyDescent="0.25">
      <c r="A3" s="35" t="s">
        <v>57</v>
      </c>
      <c r="B3" s="2" t="s">
        <v>51</v>
      </c>
      <c r="C3" s="24">
        <v>41455</v>
      </c>
      <c r="D3" s="24">
        <v>39692</v>
      </c>
      <c r="E3" s="9"/>
      <c r="F3" s="50" t="s">
        <v>29</v>
      </c>
      <c r="G3" s="50"/>
      <c r="H3" s="9"/>
      <c r="I3" s="2">
        <v>2017</v>
      </c>
      <c r="J3" s="9">
        <v>2017</v>
      </c>
      <c r="K3" s="9">
        <v>2018</v>
      </c>
      <c r="L3" s="9">
        <v>2018</v>
      </c>
      <c r="M3" s="9">
        <v>2018</v>
      </c>
      <c r="N3" s="9">
        <v>2018</v>
      </c>
      <c r="O3" s="9">
        <v>2019</v>
      </c>
      <c r="P3" s="9">
        <v>2020</v>
      </c>
      <c r="Q3" s="50" t="s">
        <v>21</v>
      </c>
      <c r="R3" s="50"/>
      <c r="S3" s="9"/>
      <c r="T3" s="51" t="s">
        <v>30</v>
      </c>
      <c r="U3" s="51"/>
      <c r="V3" s="33"/>
    </row>
    <row r="4" spans="1:22" x14ac:dyDescent="0.25">
      <c r="A4" s="36">
        <v>95</v>
      </c>
      <c r="B4" s="2" t="s">
        <v>0</v>
      </c>
      <c r="C4" s="24" t="s">
        <v>19</v>
      </c>
      <c r="D4" s="9" t="s">
        <v>19</v>
      </c>
      <c r="E4" s="9"/>
      <c r="F4" s="50" t="s">
        <v>41</v>
      </c>
      <c r="G4" s="50"/>
      <c r="H4" s="9"/>
      <c r="I4" s="2"/>
      <c r="J4" s="9" t="s">
        <v>64</v>
      </c>
      <c r="K4" s="9"/>
      <c r="L4" s="9" t="s">
        <v>44</v>
      </c>
      <c r="M4" s="9" t="s">
        <v>59</v>
      </c>
      <c r="N4" s="9" t="s">
        <v>60</v>
      </c>
      <c r="O4" s="9" t="s">
        <v>61</v>
      </c>
      <c r="P4" s="9" t="s">
        <v>62</v>
      </c>
      <c r="Q4" s="50" t="s">
        <v>63</v>
      </c>
      <c r="R4" s="50"/>
      <c r="S4" s="9"/>
      <c r="T4" s="51" t="s">
        <v>42</v>
      </c>
      <c r="U4" s="51"/>
    </row>
    <row r="5" spans="1:22" x14ac:dyDescent="0.25">
      <c r="A5" s="10"/>
      <c r="B5" s="2" t="s">
        <v>54</v>
      </c>
      <c r="C5" s="25" t="s">
        <v>20</v>
      </c>
      <c r="D5" s="9" t="s">
        <v>20</v>
      </c>
      <c r="E5" s="9"/>
      <c r="F5" s="50" t="s">
        <v>23</v>
      </c>
      <c r="G5" s="50"/>
      <c r="H5" s="9"/>
      <c r="I5" s="2" t="s">
        <v>15</v>
      </c>
      <c r="J5" s="38" t="s">
        <v>80</v>
      </c>
      <c r="K5" s="31" t="s">
        <v>14</v>
      </c>
      <c r="L5" s="9" t="s">
        <v>43</v>
      </c>
      <c r="M5" s="37" t="s">
        <v>97</v>
      </c>
      <c r="N5" s="37">
        <v>0.01</v>
      </c>
      <c r="O5" s="38">
        <v>1.7500000000000002E-2</v>
      </c>
      <c r="P5" s="37">
        <v>0.02</v>
      </c>
      <c r="Q5" s="50"/>
      <c r="R5" s="50"/>
      <c r="S5" s="9"/>
      <c r="T5" s="50" t="s">
        <v>49</v>
      </c>
      <c r="U5" s="50"/>
    </row>
    <row r="6" spans="1:22" x14ac:dyDescent="0.25">
      <c r="A6" s="10"/>
      <c r="B6" s="2" t="s">
        <v>52</v>
      </c>
      <c r="D6" s="9" t="s">
        <v>28</v>
      </c>
      <c r="E6" s="13"/>
      <c r="F6" s="18" t="s">
        <v>22</v>
      </c>
      <c r="G6" s="18" t="s">
        <v>17</v>
      </c>
      <c r="H6" s="9"/>
      <c r="J6" s="9" t="s">
        <v>96</v>
      </c>
      <c r="K6" s="13"/>
      <c r="L6" s="9" t="s">
        <v>24</v>
      </c>
      <c r="M6" s="31"/>
      <c r="N6" s="31"/>
      <c r="O6" s="31"/>
      <c r="P6" s="31"/>
      <c r="Q6" s="7" t="s">
        <v>22</v>
      </c>
      <c r="R6" s="7" t="s">
        <v>17</v>
      </c>
      <c r="S6" s="9"/>
      <c r="T6" s="23" t="s">
        <v>22</v>
      </c>
      <c r="U6" s="18" t="s">
        <v>17</v>
      </c>
    </row>
    <row r="7" spans="1:22" ht="13.5" thickBot="1" x14ac:dyDescent="0.3">
      <c r="A7" s="10"/>
      <c r="B7" s="2"/>
      <c r="D7" s="9"/>
      <c r="E7" s="13"/>
      <c r="F7" s="9"/>
      <c r="G7" s="9"/>
      <c r="H7" s="9"/>
      <c r="J7" s="9"/>
      <c r="K7" s="13"/>
      <c r="L7" s="9"/>
      <c r="M7" s="9"/>
      <c r="N7" s="9"/>
      <c r="O7" s="9"/>
      <c r="P7" s="9"/>
      <c r="Q7" s="9"/>
      <c r="R7" s="9"/>
      <c r="S7" s="9"/>
      <c r="T7" s="33"/>
      <c r="U7" s="9"/>
    </row>
    <row r="8" spans="1:22" ht="13.5" thickBot="1" x14ac:dyDescent="0.3">
      <c r="A8" s="10"/>
      <c r="C8" s="25"/>
      <c r="D8" s="27" t="s">
        <v>1</v>
      </c>
      <c r="E8" s="13"/>
      <c r="F8" s="13"/>
      <c r="G8" s="26"/>
      <c r="H8" s="26"/>
      <c r="K8" s="22"/>
      <c r="Q8" s="13"/>
      <c r="R8" s="13"/>
      <c r="S8" s="13"/>
      <c r="T8" s="21"/>
      <c r="U8" s="13"/>
    </row>
    <row r="9" spans="1:22" s="5" customFormat="1" x14ac:dyDescent="0.25">
      <c r="A9" s="10">
        <v>1</v>
      </c>
      <c r="B9" s="5">
        <v>65000</v>
      </c>
      <c r="C9" s="5">
        <v>65185</v>
      </c>
      <c r="D9" s="12">
        <v>69659</v>
      </c>
      <c r="E9" s="8"/>
      <c r="F9" s="8">
        <f t="shared" ref="F9:F16" si="0">SUM(D9-B9)</f>
        <v>4659</v>
      </c>
      <c r="G9" s="6">
        <f>F9/D9</f>
        <v>6.6882958411691243E-2</v>
      </c>
      <c r="H9" s="6"/>
      <c r="I9" s="5" t="s">
        <v>27</v>
      </c>
      <c r="J9" s="20">
        <v>65093</v>
      </c>
      <c r="K9" s="5" t="s">
        <v>27</v>
      </c>
      <c r="L9" s="5">
        <v>65185</v>
      </c>
      <c r="M9" s="5">
        <f>SUM(L9*1%+L9)</f>
        <v>65836.850000000006</v>
      </c>
      <c r="N9" s="5">
        <f>SUM(M9*1%+M9)</f>
        <v>66495.218500000003</v>
      </c>
      <c r="O9" s="5">
        <f>SUM(N9*1.75%+N9)</f>
        <v>67658.884823750006</v>
      </c>
      <c r="P9" s="5">
        <f>SUM(O9*2%+O9)</f>
        <v>69012.062520225008</v>
      </c>
      <c r="Q9" s="8">
        <f>SUM(D9-P9)</f>
        <v>646.93747977499152</v>
      </c>
      <c r="R9" s="6">
        <f t="shared" ref="R9:R16" si="1">SUM(Q9/D9)</f>
        <v>9.2872059572344061E-3</v>
      </c>
      <c r="S9" s="6"/>
      <c r="T9" s="12">
        <f>SUM(60000-28750)*10%+(L9-60000)*10.5%</f>
        <v>3669.4250000000002</v>
      </c>
      <c r="U9" s="6">
        <f t="shared" ref="U9:U44" si="2">SUM(T9/L9)</f>
        <v>5.6292475262713818E-2</v>
      </c>
    </row>
    <row r="10" spans="1:22" s="5" customFormat="1" x14ac:dyDescent="0.25">
      <c r="A10" s="10">
        <v>2</v>
      </c>
      <c r="B10" s="5">
        <v>65000</v>
      </c>
      <c r="C10" s="5">
        <v>67541</v>
      </c>
      <c r="D10" s="12">
        <v>72268</v>
      </c>
      <c r="E10" s="8"/>
      <c r="F10" s="8">
        <f t="shared" si="0"/>
        <v>7268</v>
      </c>
      <c r="G10" s="6">
        <f t="shared" ref="G10:G44" si="3">F10/D10</f>
        <v>0.10057010018265346</v>
      </c>
      <c r="H10" s="6"/>
      <c r="I10" s="5" t="s">
        <v>27</v>
      </c>
      <c r="J10" s="20">
        <v>66271</v>
      </c>
      <c r="K10" s="5" t="s">
        <v>27</v>
      </c>
      <c r="L10" s="5">
        <v>67541</v>
      </c>
      <c r="M10" s="5">
        <f t="shared" ref="M10:N44" si="4">SUM(L10*1%+L10)</f>
        <v>68216.41</v>
      </c>
      <c r="N10" s="5">
        <f t="shared" si="4"/>
        <v>68898.574099999998</v>
      </c>
      <c r="O10" s="5">
        <f t="shared" ref="O10:O44" si="5">SUM(N10*1.75%+N10)</f>
        <v>70104.299146749996</v>
      </c>
      <c r="P10" s="5">
        <f t="shared" ref="P10:P44" si="6">SUM(O10*2%+O10)</f>
        <v>71506.38512968499</v>
      </c>
      <c r="Q10" s="8">
        <f t="shared" ref="Q10:Q44" si="7">SUM(D10-P10)</f>
        <v>761.61487031501019</v>
      </c>
      <c r="R10" s="6">
        <f t="shared" si="1"/>
        <v>1.0538756715489707E-2</v>
      </c>
      <c r="S10" s="6"/>
      <c r="T10" s="12">
        <f>SUM(60000-28750)*10%+(L10-60000)*10.5%</f>
        <v>3916.8049999999998</v>
      </c>
      <c r="U10" s="6">
        <f t="shared" si="2"/>
        <v>5.7991516264195082E-2</v>
      </c>
    </row>
    <row r="11" spans="1:22" s="5" customFormat="1" x14ac:dyDescent="0.25">
      <c r="A11" s="10">
        <v>3</v>
      </c>
      <c r="B11" s="20">
        <v>66040</v>
      </c>
      <c r="C11" s="20">
        <v>69884</v>
      </c>
      <c r="D11" s="21">
        <v>74871</v>
      </c>
      <c r="E11" s="30"/>
      <c r="F11" s="30">
        <f t="shared" si="0"/>
        <v>8831</v>
      </c>
      <c r="G11" s="6">
        <f t="shared" si="3"/>
        <v>0.1179495398752521</v>
      </c>
      <c r="H11" s="26"/>
      <c r="I11" s="20" t="s">
        <v>27</v>
      </c>
      <c r="J11" s="20">
        <v>67962</v>
      </c>
      <c r="K11" s="20" t="s">
        <v>27</v>
      </c>
      <c r="L11" s="20">
        <v>69884</v>
      </c>
      <c r="M11" s="5">
        <f t="shared" si="4"/>
        <v>70582.84</v>
      </c>
      <c r="N11" s="5">
        <f t="shared" si="4"/>
        <v>71288.668399999995</v>
      </c>
      <c r="O11" s="5">
        <f t="shared" si="5"/>
        <v>72536.220096999998</v>
      </c>
      <c r="P11" s="5">
        <f t="shared" si="6"/>
        <v>73986.944498939993</v>
      </c>
      <c r="Q11" s="8">
        <f t="shared" si="7"/>
        <v>884.05550106000737</v>
      </c>
      <c r="R11" s="6">
        <f t="shared" si="1"/>
        <v>1.1807715952237948E-2</v>
      </c>
      <c r="S11" s="26"/>
      <c r="T11" s="12">
        <f t="shared" ref="T11:T44" si="8">SUM(60000-28750)*10%+(L11-60000)*10.5%</f>
        <v>4162.82</v>
      </c>
      <c r="U11" s="6">
        <f t="shared" si="2"/>
        <v>5.9567569114532648E-2</v>
      </c>
    </row>
    <row r="12" spans="1:22" s="5" customFormat="1" x14ac:dyDescent="0.25">
      <c r="A12" s="10">
        <v>4</v>
      </c>
      <c r="B12" s="5">
        <v>68262</v>
      </c>
      <c r="C12" s="5">
        <v>72235</v>
      </c>
      <c r="D12" s="12">
        <v>77483</v>
      </c>
      <c r="E12" s="8"/>
      <c r="F12" s="8">
        <f t="shared" si="0"/>
        <v>9221</v>
      </c>
      <c r="G12" s="6">
        <f t="shared" si="3"/>
        <v>0.11900674986771292</v>
      </c>
      <c r="H12" s="6"/>
      <c r="I12" s="5" t="s">
        <v>27</v>
      </c>
      <c r="J12" s="20">
        <v>70249</v>
      </c>
      <c r="K12" s="5" t="s">
        <v>27</v>
      </c>
      <c r="L12" s="5">
        <v>72235</v>
      </c>
      <c r="M12" s="5">
        <f t="shared" si="4"/>
        <v>72957.350000000006</v>
      </c>
      <c r="N12" s="5">
        <f t="shared" si="4"/>
        <v>73686.923500000004</v>
      </c>
      <c r="O12" s="5">
        <f t="shared" si="5"/>
        <v>74976.444661250003</v>
      </c>
      <c r="P12" s="5">
        <f t="shared" si="6"/>
        <v>76475.973554475</v>
      </c>
      <c r="Q12" s="8">
        <f t="shared" si="7"/>
        <v>1007.0264455249999</v>
      </c>
      <c r="R12" s="6">
        <f t="shared" si="1"/>
        <v>1.2996740517597407E-2</v>
      </c>
      <c r="S12" s="6"/>
      <c r="T12" s="12">
        <f t="shared" si="8"/>
        <v>4409.6750000000002</v>
      </c>
      <c r="U12" s="6">
        <f t="shared" si="2"/>
        <v>6.1046237973281653E-2</v>
      </c>
    </row>
    <row r="13" spans="1:22" s="5" customFormat="1" x14ac:dyDescent="0.25">
      <c r="A13" s="10">
        <v>5</v>
      </c>
      <c r="B13" s="5">
        <v>70479</v>
      </c>
      <c r="C13" s="5">
        <v>74581</v>
      </c>
      <c r="D13" s="12">
        <v>80090</v>
      </c>
      <c r="E13" s="8"/>
      <c r="F13" s="8">
        <f t="shared" si="0"/>
        <v>9611</v>
      </c>
      <c r="G13" s="6">
        <f t="shared" si="3"/>
        <v>0.1200024971906605</v>
      </c>
      <c r="H13" s="6"/>
      <c r="I13" s="5" t="s">
        <v>27</v>
      </c>
      <c r="J13" s="20">
        <v>72530</v>
      </c>
      <c r="K13" s="5" t="s">
        <v>27</v>
      </c>
      <c r="L13" s="5">
        <v>74581</v>
      </c>
      <c r="M13" s="5">
        <f t="shared" si="4"/>
        <v>75326.81</v>
      </c>
      <c r="N13" s="5">
        <f t="shared" si="4"/>
        <v>76080.078099999999</v>
      </c>
      <c r="O13" s="5">
        <f t="shared" si="5"/>
        <v>77411.479466749995</v>
      </c>
      <c r="P13" s="5">
        <f t="shared" si="6"/>
        <v>78959.70905608499</v>
      </c>
      <c r="Q13" s="8">
        <f t="shared" si="7"/>
        <v>1130.2909439150098</v>
      </c>
      <c r="R13" s="6">
        <f t="shared" si="1"/>
        <v>1.4112759944000623E-2</v>
      </c>
      <c r="S13" s="6"/>
      <c r="T13" s="12">
        <f t="shared" si="8"/>
        <v>4656.0050000000001</v>
      </c>
      <c r="U13" s="6">
        <f t="shared" si="2"/>
        <v>6.2428835762459611E-2</v>
      </c>
    </row>
    <row r="14" spans="1:22" s="5" customFormat="1" x14ac:dyDescent="0.25">
      <c r="A14" s="10">
        <v>6</v>
      </c>
      <c r="B14" s="5">
        <v>71758</v>
      </c>
      <c r="C14" s="5">
        <v>75934</v>
      </c>
      <c r="D14" s="12">
        <v>81593</v>
      </c>
      <c r="E14" s="8"/>
      <c r="F14" s="8">
        <f t="shared" si="0"/>
        <v>9835</v>
      </c>
      <c r="G14" s="6">
        <f t="shared" si="3"/>
        <v>0.12053730099395782</v>
      </c>
      <c r="H14" s="6"/>
      <c r="I14" s="5" t="s">
        <v>27</v>
      </c>
      <c r="J14" s="20">
        <v>73846</v>
      </c>
      <c r="K14" s="5" t="s">
        <v>27</v>
      </c>
      <c r="L14" s="5">
        <v>75934</v>
      </c>
      <c r="M14" s="5">
        <f t="shared" si="4"/>
        <v>76693.34</v>
      </c>
      <c r="N14" s="5">
        <f t="shared" si="4"/>
        <v>77460.273399999991</v>
      </c>
      <c r="O14" s="5">
        <f t="shared" si="5"/>
        <v>78815.828184499987</v>
      </c>
      <c r="P14" s="5">
        <f t="shared" si="6"/>
        <v>80392.144748189981</v>
      </c>
      <c r="Q14" s="8">
        <f t="shared" si="7"/>
        <v>1200.8552518100187</v>
      </c>
      <c r="R14" s="6">
        <f t="shared" si="1"/>
        <v>1.471762592146408E-2</v>
      </c>
      <c r="S14" s="6"/>
      <c r="T14" s="12">
        <f t="shared" si="8"/>
        <v>4798.07</v>
      </c>
      <c r="U14" s="6">
        <f t="shared" si="2"/>
        <v>6.3187373245186612E-2</v>
      </c>
    </row>
    <row r="15" spans="1:22" s="5" customFormat="1" x14ac:dyDescent="0.25">
      <c r="A15" s="10" t="s">
        <v>13</v>
      </c>
      <c r="B15" s="5">
        <v>73995</v>
      </c>
      <c r="C15" s="5">
        <v>78303</v>
      </c>
      <c r="D15" s="12">
        <v>84225</v>
      </c>
      <c r="E15" s="8"/>
      <c r="F15" s="8">
        <f t="shared" si="0"/>
        <v>10230</v>
      </c>
      <c r="G15" s="6">
        <f t="shared" si="3"/>
        <v>0.12146037399821906</v>
      </c>
      <c r="H15" s="6"/>
      <c r="I15" s="5" t="s">
        <v>27</v>
      </c>
      <c r="J15" s="20">
        <v>76149</v>
      </c>
      <c r="K15" s="5" t="s">
        <v>27</v>
      </c>
      <c r="L15" s="5">
        <v>78303</v>
      </c>
      <c r="M15" s="5">
        <f t="shared" si="4"/>
        <v>79086.03</v>
      </c>
      <c r="N15" s="5">
        <f t="shared" si="4"/>
        <v>79876.890299999999</v>
      </c>
      <c r="O15" s="5">
        <f t="shared" si="5"/>
        <v>81274.735880249995</v>
      </c>
      <c r="P15" s="5">
        <f t="shared" si="6"/>
        <v>82900.230597854999</v>
      </c>
      <c r="Q15" s="8">
        <f t="shared" si="7"/>
        <v>1324.7694021450006</v>
      </c>
      <c r="R15" s="6">
        <f t="shared" si="1"/>
        <v>1.5728933240071245E-2</v>
      </c>
      <c r="S15" s="6"/>
      <c r="T15" s="12">
        <f t="shared" si="8"/>
        <v>5046.8149999999996</v>
      </c>
      <c r="U15" s="6">
        <f t="shared" si="2"/>
        <v>6.4452383689002968E-2</v>
      </c>
    </row>
    <row r="16" spans="1:22" s="5" customFormat="1" x14ac:dyDescent="0.25">
      <c r="A16" s="10" t="s">
        <v>10</v>
      </c>
      <c r="B16" s="5">
        <v>76224</v>
      </c>
      <c r="C16" s="5">
        <v>80679</v>
      </c>
      <c r="D16" s="12">
        <v>86865</v>
      </c>
      <c r="E16" s="8"/>
      <c r="F16" s="8">
        <f t="shared" si="0"/>
        <v>10641</v>
      </c>
      <c r="G16" s="6">
        <f t="shared" si="3"/>
        <v>0.12250043170436885</v>
      </c>
      <c r="H16" s="6"/>
      <c r="I16" s="5" t="s">
        <v>26</v>
      </c>
      <c r="J16" s="20">
        <v>78451</v>
      </c>
      <c r="K16" s="5" t="s">
        <v>26</v>
      </c>
      <c r="L16" s="5">
        <v>80679</v>
      </c>
      <c r="M16" s="5">
        <f t="shared" si="4"/>
        <v>81485.789999999994</v>
      </c>
      <c r="N16" s="5">
        <f t="shared" si="4"/>
        <v>82300.647899999996</v>
      </c>
      <c r="O16" s="5">
        <f t="shared" si="5"/>
        <v>83740.909238249995</v>
      </c>
      <c r="P16" s="5">
        <f t="shared" si="6"/>
        <v>85415.727423014992</v>
      </c>
      <c r="Q16" s="8">
        <f t="shared" si="7"/>
        <v>1449.2725769850076</v>
      </c>
      <c r="R16" s="6">
        <f t="shared" si="1"/>
        <v>1.6684194750302282E-2</v>
      </c>
      <c r="S16" s="6"/>
      <c r="T16" s="12">
        <f t="shared" si="8"/>
        <v>5296.2950000000001</v>
      </c>
      <c r="U16" s="6">
        <f t="shared" si="2"/>
        <v>6.5646512723261316E-2</v>
      </c>
    </row>
    <row r="17" spans="1:21" ht="13.5" thickBot="1" x14ac:dyDescent="0.3">
      <c r="A17" s="10"/>
      <c r="D17" s="12"/>
      <c r="F17" s="8"/>
      <c r="G17" s="6"/>
      <c r="H17" s="6"/>
      <c r="I17" s="6"/>
      <c r="J17" s="20"/>
      <c r="L17" s="20"/>
      <c r="M17" s="5"/>
      <c r="N17" s="5"/>
      <c r="O17" s="5"/>
      <c r="P17" s="5"/>
      <c r="Q17" s="8"/>
      <c r="R17" s="6"/>
      <c r="S17" s="6"/>
      <c r="U17" s="6"/>
    </row>
    <row r="18" spans="1:21" s="5" customFormat="1" ht="13.5" thickBot="1" x14ac:dyDescent="0.3">
      <c r="A18" s="11"/>
      <c r="C18" s="3"/>
      <c r="D18" s="27" t="s">
        <v>2</v>
      </c>
      <c r="E18" s="1"/>
      <c r="F18" s="8"/>
      <c r="G18" s="6"/>
      <c r="H18" s="6"/>
      <c r="I18" s="6"/>
      <c r="L18" s="20"/>
      <c r="Q18" s="8"/>
      <c r="R18" s="6"/>
      <c r="S18" s="6"/>
      <c r="T18" s="12"/>
      <c r="U18" s="6"/>
    </row>
    <row r="19" spans="1:21" s="5" customFormat="1" x14ac:dyDescent="0.25">
      <c r="A19" s="10">
        <v>1</v>
      </c>
      <c r="B19" s="5">
        <v>67434</v>
      </c>
      <c r="C19" s="5">
        <v>71369</v>
      </c>
      <c r="D19" s="12">
        <v>76510</v>
      </c>
      <c r="E19" s="8"/>
      <c r="F19" s="8">
        <f t="shared" ref="F19:F26" si="9">SUM(D19-B19)</f>
        <v>9076</v>
      </c>
      <c r="G19" s="6">
        <f t="shared" si="3"/>
        <v>0.11862501633773363</v>
      </c>
      <c r="H19" s="6"/>
      <c r="I19" s="5" t="s">
        <v>27</v>
      </c>
      <c r="J19" s="20">
        <v>69397</v>
      </c>
      <c r="K19" s="5" t="s">
        <v>27</v>
      </c>
      <c r="L19" s="5">
        <v>71369</v>
      </c>
      <c r="M19" s="5">
        <f t="shared" si="4"/>
        <v>72082.69</v>
      </c>
      <c r="N19" s="5">
        <f t="shared" ref="N19:N44" si="10">SUM(M19*1%+M19)</f>
        <v>72803.516900000002</v>
      </c>
      <c r="O19" s="5">
        <f t="shared" si="5"/>
        <v>74077.578445749998</v>
      </c>
      <c r="P19" s="5">
        <f t="shared" si="6"/>
        <v>75559.130014665003</v>
      </c>
      <c r="Q19" s="8">
        <f t="shared" si="7"/>
        <v>950.86998533499718</v>
      </c>
      <c r="R19" s="6">
        <f t="shared" ref="R19:R26" si="11">SUM(Q19/D19)</f>
        <v>1.2428048429420954E-2</v>
      </c>
      <c r="S19" s="6"/>
      <c r="T19" s="12">
        <f t="shared" si="8"/>
        <v>4318.7449999999999</v>
      </c>
      <c r="U19" s="6">
        <f t="shared" si="2"/>
        <v>6.0512897756729113E-2</v>
      </c>
    </row>
    <row r="20" spans="1:21" s="5" customFormat="1" x14ac:dyDescent="0.25">
      <c r="A20" s="10">
        <v>2</v>
      </c>
      <c r="B20" s="5">
        <v>69910</v>
      </c>
      <c r="C20" s="5">
        <v>73979</v>
      </c>
      <c r="D20" s="12">
        <v>79421</v>
      </c>
      <c r="E20" s="8"/>
      <c r="F20" s="8">
        <f t="shared" si="9"/>
        <v>9511</v>
      </c>
      <c r="G20" s="6">
        <f t="shared" si="3"/>
        <v>0.11975422117575955</v>
      </c>
      <c r="H20" s="6"/>
      <c r="I20" s="5" t="s">
        <v>27</v>
      </c>
      <c r="J20" s="20">
        <v>71945</v>
      </c>
      <c r="K20" s="5" t="s">
        <v>27</v>
      </c>
      <c r="L20" s="5">
        <v>73979</v>
      </c>
      <c r="M20" s="5">
        <f t="shared" si="4"/>
        <v>74718.789999999994</v>
      </c>
      <c r="N20" s="5">
        <f t="shared" si="10"/>
        <v>75465.977899999998</v>
      </c>
      <c r="O20" s="5">
        <f t="shared" si="5"/>
        <v>76786.632513249991</v>
      </c>
      <c r="P20" s="5">
        <f t="shared" si="6"/>
        <v>78322.365163514987</v>
      </c>
      <c r="Q20" s="8">
        <f t="shared" si="7"/>
        <v>1098.6348364850128</v>
      </c>
      <c r="R20" s="6">
        <f t="shared" si="11"/>
        <v>1.3833052171151368E-2</v>
      </c>
      <c r="S20" s="6"/>
      <c r="T20" s="12">
        <f t="shared" si="8"/>
        <v>4592.7950000000001</v>
      </c>
      <c r="U20" s="6">
        <f t="shared" si="2"/>
        <v>6.2082415280011898E-2</v>
      </c>
    </row>
    <row r="21" spans="1:21" s="5" customFormat="1" x14ac:dyDescent="0.25">
      <c r="A21" s="10">
        <v>3</v>
      </c>
      <c r="B21" s="5">
        <v>72391</v>
      </c>
      <c r="C21" s="5">
        <v>76604</v>
      </c>
      <c r="D21" s="12">
        <v>82338</v>
      </c>
      <c r="E21" s="8"/>
      <c r="F21" s="8">
        <f t="shared" si="9"/>
        <v>9947</v>
      </c>
      <c r="G21" s="6">
        <f t="shared" si="3"/>
        <v>0.12080691782651995</v>
      </c>
      <c r="H21" s="6"/>
      <c r="I21" s="5" t="s">
        <v>27</v>
      </c>
      <c r="J21" s="20">
        <v>74498</v>
      </c>
      <c r="K21" s="5" t="s">
        <v>27</v>
      </c>
      <c r="L21" s="5">
        <v>76604</v>
      </c>
      <c r="M21" s="5">
        <f t="shared" si="4"/>
        <v>77370.039999999994</v>
      </c>
      <c r="N21" s="5">
        <f t="shared" si="10"/>
        <v>78143.740399999995</v>
      </c>
      <c r="O21" s="5">
        <f t="shared" si="5"/>
        <v>79511.255856999996</v>
      </c>
      <c r="P21" s="5">
        <f t="shared" si="6"/>
        <v>81101.480974139995</v>
      </c>
      <c r="Q21" s="8">
        <f t="shared" si="7"/>
        <v>1236.5190258600051</v>
      </c>
      <c r="R21" s="6">
        <f t="shared" si="11"/>
        <v>1.5017598506886311E-2</v>
      </c>
      <c r="S21" s="6"/>
      <c r="T21" s="12">
        <f t="shared" si="8"/>
        <v>4868.42</v>
      </c>
      <c r="U21" s="6">
        <f t="shared" si="2"/>
        <v>6.3553078168241864E-2</v>
      </c>
    </row>
    <row r="22" spans="1:21" s="5" customFormat="1" x14ac:dyDescent="0.25">
      <c r="A22" s="10">
        <v>4</v>
      </c>
      <c r="B22" s="5">
        <v>74870</v>
      </c>
      <c r="C22" s="5">
        <v>79228</v>
      </c>
      <c r="D22" s="12">
        <v>85253</v>
      </c>
      <c r="E22" s="8"/>
      <c r="F22" s="8">
        <f t="shared" si="9"/>
        <v>10383</v>
      </c>
      <c r="G22" s="6">
        <f t="shared" si="3"/>
        <v>0.12179043552719553</v>
      </c>
      <c r="H22" s="6"/>
      <c r="I22" s="5" t="s">
        <v>27</v>
      </c>
      <c r="J22" s="20">
        <v>77049</v>
      </c>
      <c r="K22" s="5" t="s">
        <v>27</v>
      </c>
      <c r="L22" s="5">
        <v>79228</v>
      </c>
      <c r="M22" s="5">
        <f t="shared" si="4"/>
        <v>80020.28</v>
      </c>
      <c r="N22" s="5">
        <f t="shared" si="10"/>
        <v>80820.482799999998</v>
      </c>
      <c r="O22" s="5">
        <f t="shared" si="5"/>
        <v>82234.841249000005</v>
      </c>
      <c r="P22" s="5">
        <f t="shared" si="6"/>
        <v>83879.538073980002</v>
      </c>
      <c r="Q22" s="8">
        <f t="shared" si="7"/>
        <v>1373.4619260199979</v>
      </c>
      <c r="R22" s="6">
        <f t="shared" si="11"/>
        <v>1.6110423398824649E-2</v>
      </c>
      <c r="S22" s="6"/>
      <c r="T22" s="12">
        <f t="shared" si="8"/>
        <v>5143.9399999999996</v>
      </c>
      <c r="U22" s="6">
        <f t="shared" si="2"/>
        <v>6.4925783813803192E-2</v>
      </c>
    </row>
    <row r="23" spans="1:21" s="5" customFormat="1" x14ac:dyDescent="0.25">
      <c r="A23" s="10">
        <v>5</v>
      </c>
      <c r="B23" s="5">
        <v>77304</v>
      </c>
      <c r="C23" s="5">
        <v>81852</v>
      </c>
      <c r="D23" s="12">
        <v>88169</v>
      </c>
      <c r="E23" s="8"/>
      <c r="F23" s="8">
        <f t="shared" si="9"/>
        <v>10865</v>
      </c>
      <c r="G23" s="6">
        <f t="shared" si="3"/>
        <v>0.12322925291202123</v>
      </c>
      <c r="H23" s="6"/>
      <c r="I23" s="5" t="s">
        <v>26</v>
      </c>
      <c r="J23" s="20">
        <v>79578</v>
      </c>
      <c r="K23" s="5" t="s">
        <v>26</v>
      </c>
      <c r="L23" s="5">
        <v>81852</v>
      </c>
      <c r="M23" s="5">
        <f t="shared" si="4"/>
        <v>82670.52</v>
      </c>
      <c r="N23" s="5">
        <f t="shared" si="10"/>
        <v>83497.225200000001</v>
      </c>
      <c r="O23" s="5">
        <f t="shared" si="5"/>
        <v>84958.426640999998</v>
      </c>
      <c r="P23" s="5">
        <f t="shared" si="6"/>
        <v>86657.595173819995</v>
      </c>
      <c r="Q23" s="8">
        <f t="shared" si="7"/>
        <v>1511.4048261800053</v>
      </c>
      <c r="R23" s="6">
        <f t="shared" si="11"/>
        <v>1.7142134153500722E-2</v>
      </c>
      <c r="S23" s="6"/>
      <c r="T23" s="12">
        <f t="shared" si="8"/>
        <v>5419.46</v>
      </c>
      <c r="U23" s="6">
        <f t="shared" si="2"/>
        <v>6.6210477447099639E-2</v>
      </c>
    </row>
    <row r="24" spans="1:21" s="5" customFormat="1" x14ac:dyDescent="0.25">
      <c r="A24" s="10">
        <v>6</v>
      </c>
      <c r="B24" s="5">
        <v>78714</v>
      </c>
      <c r="C24" s="5">
        <v>83385</v>
      </c>
      <c r="D24" s="12">
        <v>89872</v>
      </c>
      <c r="E24" s="8"/>
      <c r="F24" s="8">
        <f t="shared" si="9"/>
        <v>11158</v>
      </c>
      <c r="G24" s="6">
        <f t="shared" si="3"/>
        <v>0.12415435285739719</v>
      </c>
      <c r="H24" s="6"/>
      <c r="I24" s="5" t="s">
        <v>26</v>
      </c>
      <c r="J24" s="20">
        <v>81050</v>
      </c>
      <c r="K24" s="5" t="s">
        <v>26</v>
      </c>
      <c r="L24" s="5">
        <v>83385</v>
      </c>
      <c r="M24" s="5">
        <f t="shared" si="4"/>
        <v>84218.85</v>
      </c>
      <c r="N24" s="5">
        <f t="shared" si="10"/>
        <v>85061.03850000001</v>
      </c>
      <c r="O24" s="5">
        <f t="shared" si="5"/>
        <v>86549.606673750008</v>
      </c>
      <c r="P24" s="5">
        <f t="shared" si="6"/>
        <v>88280.598807225004</v>
      </c>
      <c r="Q24" s="8">
        <f t="shared" si="7"/>
        <v>1591.4011927749962</v>
      </c>
      <c r="R24" s="6">
        <f t="shared" si="11"/>
        <v>1.7707419360590577E-2</v>
      </c>
      <c r="S24" s="6"/>
      <c r="T24" s="12">
        <f t="shared" si="8"/>
        <v>5580.4249999999993</v>
      </c>
      <c r="U24" s="6">
        <f t="shared" si="2"/>
        <v>6.6923607363434667E-2</v>
      </c>
    </row>
    <row r="25" spans="1:21" s="5" customFormat="1" x14ac:dyDescent="0.25">
      <c r="A25" s="10" t="s">
        <v>13</v>
      </c>
      <c r="B25" s="5">
        <v>81109</v>
      </c>
      <c r="C25" s="5">
        <v>85989</v>
      </c>
      <c r="D25" s="12">
        <v>92765</v>
      </c>
      <c r="E25" s="8"/>
      <c r="F25" s="8">
        <f t="shared" si="9"/>
        <v>11656</v>
      </c>
      <c r="G25" s="6">
        <f t="shared" si="3"/>
        <v>0.12565083813938446</v>
      </c>
      <c r="H25" s="6"/>
      <c r="I25" s="5" t="s">
        <v>26</v>
      </c>
      <c r="J25" s="20">
        <v>83549</v>
      </c>
      <c r="K25" s="5" t="s">
        <v>26</v>
      </c>
      <c r="L25" s="5">
        <v>85989</v>
      </c>
      <c r="M25" s="5">
        <f t="shared" si="4"/>
        <v>86848.89</v>
      </c>
      <c r="N25" s="5">
        <f t="shared" si="10"/>
        <v>87717.378899999996</v>
      </c>
      <c r="O25" s="5">
        <f t="shared" si="5"/>
        <v>89252.433030749991</v>
      </c>
      <c r="P25" s="5">
        <f t="shared" si="6"/>
        <v>91037.481691364985</v>
      </c>
      <c r="Q25" s="8">
        <f t="shared" si="7"/>
        <v>1727.5183086350153</v>
      </c>
      <c r="R25" s="6">
        <f t="shared" si="11"/>
        <v>1.862252259618407E-2</v>
      </c>
      <c r="S25" s="6"/>
      <c r="T25" s="12">
        <f t="shared" si="8"/>
        <v>5853.8449999999993</v>
      </c>
      <c r="U25" s="6">
        <f t="shared" si="2"/>
        <v>6.8076672597657831E-2</v>
      </c>
    </row>
    <row r="26" spans="1:21" x14ac:dyDescent="0.25">
      <c r="A26" s="10" t="s">
        <v>10</v>
      </c>
      <c r="B26" s="5">
        <v>83510</v>
      </c>
      <c r="C26" s="5">
        <v>88599</v>
      </c>
      <c r="D26" s="12">
        <v>95665</v>
      </c>
      <c r="E26" s="8"/>
      <c r="F26" s="8">
        <f t="shared" si="9"/>
        <v>12155</v>
      </c>
      <c r="G26" s="6">
        <f t="shared" si="3"/>
        <v>0.1270579626822767</v>
      </c>
      <c r="H26" s="6"/>
      <c r="I26" s="5" t="s">
        <v>26</v>
      </c>
      <c r="J26" s="20">
        <v>86054</v>
      </c>
      <c r="K26" s="5" t="s">
        <v>26</v>
      </c>
      <c r="L26" s="5">
        <v>88599</v>
      </c>
      <c r="M26" s="5">
        <f t="shared" si="4"/>
        <v>89484.99</v>
      </c>
      <c r="N26" s="5">
        <f t="shared" si="10"/>
        <v>90379.839900000006</v>
      </c>
      <c r="O26" s="5">
        <f t="shared" si="5"/>
        <v>91961.48709825</v>
      </c>
      <c r="P26" s="5">
        <f t="shared" si="6"/>
        <v>93800.716840214998</v>
      </c>
      <c r="Q26" s="8">
        <f t="shared" si="7"/>
        <v>1864.2831597850018</v>
      </c>
      <c r="R26" s="6">
        <f t="shared" si="11"/>
        <v>1.9487619921444644E-2</v>
      </c>
      <c r="S26" s="6"/>
      <c r="T26" s="12">
        <f t="shared" si="8"/>
        <v>6127.8950000000004</v>
      </c>
      <c r="U26" s="6">
        <f t="shared" si="2"/>
        <v>6.9164381087822663E-2</v>
      </c>
    </row>
    <row r="27" spans="1:21" ht="13.5" thickBot="1" x14ac:dyDescent="0.3">
      <c r="D27" s="12"/>
      <c r="F27" s="8"/>
      <c r="G27" s="6"/>
      <c r="H27" s="6"/>
      <c r="J27" s="20"/>
      <c r="L27" s="20"/>
      <c r="M27" s="5"/>
      <c r="N27" s="5"/>
      <c r="O27" s="5"/>
      <c r="P27" s="5"/>
      <c r="Q27" s="8"/>
      <c r="R27" s="6"/>
      <c r="S27" s="6"/>
      <c r="U27" s="6"/>
    </row>
    <row r="28" spans="1:21" ht="13.5" thickBot="1" x14ac:dyDescent="0.3">
      <c r="C28" s="4"/>
      <c r="D28" s="28" t="s">
        <v>3</v>
      </c>
      <c r="F28" s="8"/>
      <c r="G28" s="6"/>
      <c r="H28" s="6"/>
      <c r="L28" s="20"/>
      <c r="M28" s="5"/>
      <c r="N28" s="5"/>
      <c r="O28" s="5"/>
      <c r="P28" s="5"/>
      <c r="Q28" s="8"/>
      <c r="R28" s="6"/>
      <c r="S28" s="6"/>
      <c r="U28" s="6"/>
    </row>
    <row r="29" spans="1:21" x14ac:dyDescent="0.25">
      <c r="A29" s="10">
        <v>1</v>
      </c>
      <c r="B29" s="5">
        <v>79401</v>
      </c>
      <c r="C29" s="5">
        <v>84132</v>
      </c>
      <c r="D29" s="12">
        <v>90702</v>
      </c>
      <c r="E29" s="8"/>
      <c r="F29" s="8">
        <f t="shared" ref="F29:F35" si="12">SUM(D29-B29)</f>
        <v>11301</v>
      </c>
      <c r="G29" s="6">
        <f t="shared" si="3"/>
        <v>0.12459482701594232</v>
      </c>
      <c r="H29" s="6"/>
      <c r="I29" s="5" t="s">
        <v>26</v>
      </c>
      <c r="J29" s="20">
        <v>81767</v>
      </c>
      <c r="K29" s="5" t="s">
        <v>26</v>
      </c>
      <c r="L29" s="5">
        <v>84132</v>
      </c>
      <c r="M29" s="5">
        <f t="shared" si="4"/>
        <v>84973.32</v>
      </c>
      <c r="N29" s="5">
        <f t="shared" si="10"/>
        <v>85823.053200000009</v>
      </c>
      <c r="O29" s="5">
        <f t="shared" si="5"/>
        <v>87324.956631000008</v>
      </c>
      <c r="P29" s="5">
        <f t="shared" si="6"/>
        <v>89071.455763620004</v>
      </c>
      <c r="Q29" s="8">
        <f t="shared" si="7"/>
        <v>1630.5442363799957</v>
      </c>
      <c r="R29" s="6">
        <f t="shared" ref="R29:R35" si="13">SUM(Q29/D29)</f>
        <v>1.7976938065092232E-2</v>
      </c>
      <c r="S29" s="6"/>
      <c r="T29" s="12">
        <f t="shared" si="8"/>
        <v>5658.8600000000006</v>
      </c>
      <c r="U29" s="6">
        <f t="shared" si="2"/>
        <v>6.7261684020348989E-2</v>
      </c>
    </row>
    <row r="30" spans="1:21" x14ac:dyDescent="0.25">
      <c r="A30" s="10">
        <v>2</v>
      </c>
      <c r="B30" s="5">
        <v>82587</v>
      </c>
      <c r="C30" s="5">
        <v>87595</v>
      </c>
      <c r="D30" s="12">
        <v>94550</v>
      </c>
      <c r="E30" s="8"/>
      <c r="F30" s="8">
        <f t="shared" si="12"/>
        <v>11963</v>
      </c>
      <c r="G30" s="6">
        <f t="shared" si="3"/>
        <v>0.12652564780539396</v>
      </c>
      <c r="H30" s="6"/>
      <c r="I30" s="5" t="s">
        <v>26</v>
      </c>
      <c r="J30" s="20">
        <v>85091</v>
      </c>
      <c r="K30" s="5" t="s">
        <v>26</v>
      </c>
      <c r="L30" s="5">
        <v>87595</v>
      </c>
      <c r="M30" s="5">
        <f t="shared" si="4"/>
        <v>88470.95</v>
      </c>
      <c r="N30" s="5">
        <f t="shared" si="10"/>
        <v>89355.659499999994</v>
      </c>
      <c r="O30" s="5">
        <f t="shared" si="5"/>
        <v>90919.38354124999</v>
      </c>
      <c r="P30" s="5">
        <f t="shared" si="6"/>
        <v>92737.771212074993</v>
      </c>
      <c r="Q30" s="8">
        <f t="shared" si="7"/>
        <v>1812.2287879250071</v>
      </c>
      <c r="R30" s="6">
        <f t="shared" si="13"/>
        <v>1.9166883002908589E-2</v>
      </c>
      <c r="S30" s="6"/>
      <c r="T30" s="12">
        <f t="shared" si="8"/>
        <v>6022.4750000000004</v>
      </c>
      <c r="U30" s="6">
        <f t="shared" si="2"/>
        <v>6.8753638906330281E-2</v>
      </c>
    </row>
    <row r="31" spans="1:21" x14ac:dyDescent="0.25">
      <c r="A31" s="10">
        <v>3</v>
      </c>
      <c r="B31" s="5">
        <v>85750</v>
      </c>
      <c r="C31" s="5">
        <v>91033</v>
      </c>
      <c r="D31" s="12">
        <v>98370</v>
      </c>
      <c r="E31" s="8"/>
      <c r="F31" s="8">
        <f t="shared" si="12"/>
        <v>12620</v>
      </c>
      <c r="G31" s="6">
        <f t="shared" si="3"/>
        <v>0.12829114567449426</v>
      </c>
      <c r="H31" s="6"/>
      <c r="I31" s="5" t="s">
        <v>26</v>
      </c>
      <c r="J31" s="20">
        <v>88392</v>
      </c>
      <c r="K31" s="5" t="s">
        <v>26</v>
      </c>
      <c r="L31" s="5">
        <v>91033</v>
      </c>
      <c r="M31" s="5">
        <f t="shared" si="4"/>
        <v>91943.33</v>
      </c>
      <c r="N31" s="5">
        <f t="shared" si="10"/>
        <v>92862.763300000006</v>
      </c>
      <c r="O31" s="5">
        <f t="shared" si="5"/>
        <v>94487.861657750007</v>
      </c>
      <c r="P31" s="5">
        <f t="shared" si="6"/>
        <v>96377.618890905011</v>
      </c>
      <c r="Q31" s="8">
        <f t="shared" si="7"/>
        <v>1992.3811090949894</v>
      </c>
      <c r="R31" s="6">
        <f t="shared" si="13"/>
        <v>2.0253950483836429E-2</v>
      </c>
      <c r="S31" s="6"/>
      <c r="T31" s="12">
        <f t="shared" si="8"/>
        <v>6383.4650000000001</v>
      </c>
      <c r="U31" s="6">
        <f t="shared" si="2"/>
        <v>7.0122537980732258E-2</v>
      </c>
    </row>
    <row r="32" spans="1:21" x14ac:dyDescent="0.25">
      <c r="A32" s="10">
        <v>4</v>
      </c>
      <c r="B32" s="5">
        <v>88936</v>
      </c>
      <c r="C32" s="5">
        <v>94496</v>
      </c>
      <c r="D32" s="12">
        <v>102218</v>
      </c>
      <c r="F32" s="8">
        <f t="shared" si="12"/>
        <v>13282</v>
      </c>
      <c r="G32" s="6">
        <f t="shared" si="3"/>
        <v>0.12993797569899626</v>
      </c>
      <c r="H32" s="6"/>
      <c r="I32" s="5" t="s">
        <v>26</v>
      </c>
      <c r="J32" s="20">
        <v>91716</v>
      </c>
      <c r="K32" s="5" t="s">
        <v>26</v>
      </c>
      <c r="L32" s="5">
        <v>94496</v>
      </c>
      <c r="M32" s="5">
        <f t="shared" si="4"/>
        <v>95440.960000000006</v>
      </c>
      <c r="N32" s="5">
        <f t="shared" si="10"/>
        <v>96395.369600000005</v>
      </c>
      <c r="O32" s="5">
        <f t="shared" si="5"/>
        <v>98082.288568000004</v>
      </c>
      <c r="P32" s="5">
        <f t="shared" si="6"/>
        <v>100043.93433936</v>
      </c>
      <c r="Q32" s="8">
        <f t="shared" si="7"/>
        <v>2174.0656606400007</v>
      </c>
      <c r="R32" s="6">
        <f t="shared" si="13"/>
        <v>2.1268912135240375E-2</v>
      </c>
      <c r="S32" s="6"/>
      <c r="T32" s="12">
        <f t="shared" si="8"/>
        <v>6747.08</v>
      </c>
      <c r="U32" s="6">
        <f t="shared" si="2"/>
        <v>7.1400694209278692E-2</v>
      </c>
    </row>
    <row r="33" spans="1:21" x14ac:dyDescent="0.25">
      <c r="A33" s="10">
        <v>5</v>
      </c>
      <c r="B33" s="5">
        <v>91624</v>
      </c>
      <c r="C33" s="5">
        <v>97417</v>
      </c>
      <c r="D33" s="12">
        <v>105463</v>
      </c>
      <c r="E33" s="8"/>
      <c r="F33" s="8">
        <f t="shared" si="12"/>
        <v>13839</v>
      </c>
      <c r="G33" s="6">
        <f t="shared" si="3"/>
        <v>0.13122137621725155</v>
      </c>
      <c r="H33" s="6"/>
      <c r="I33" s="5" t="s">
        <v>26</v>
      </c>
      <c r="J33" s="20">
        <v>94521</v>
      </c>
      <c r="K33" s="5" t="s">
        <v>26</v>
      </c>
      <c r="L33" s="5">
        <v>97417</v>
      </c>
      <c r="M33" s="5">
        <f t="shared" si="4"/>
        <v>98391.17</v>
      </c>
      <c r="N33" s="5">
        <f t="shared" si="10"/>
        <v>99375.081699999995</v>
      </c>
      <c r="O33" s="5">
        <f t="shared" si="5"/>
        <v>101114.14562975</v>
      </c>
      <c r="P33" s="5">
        <f t="shared" si="6"/>
        <v>103136.42854234499</v>
      </c>
      <c r="Q33" s="8">
        <f t="shared" si="7"/>
        <v>2326.571457655009</v>
      </c>
      <c r="R33" s="6">
        <f t="shared" si="13"/>
        <v>2.206054689943401E-2</v>
      </c>
      <c r="S33" s="6"/>
      <c r="T33" s="12">
        <f t="shared" si="8"/>
        <v>7053.7849999999999</v>
      </c>
      <c r="U33" s="6">
        <f t="shared" si="2"/>
        <v>7.2408152581171656E-2</v>
      </c>
    </row>
    <row r="34" spans="1:21" x14ac:dyDescent="0.25">
      <c r="A34" s="10" t="s">
        <v>11</v>
      </c>
      <c r="B34" s="5">
        <v>94410</v>
      </c>
      <c r="C34" s="5">
        <v>100446</v>
      </c>
      <c r="D34" s="12">
        <v>108829</v>
      </c>
      <c r="E34" s="8"/>
      <c r="F34" s="8">
        <f t="shared" si="12"/>
        <v>14419</v>
      </c>
      <c r="G34" s="6">
        <f t="shared" si="3"/>
        <v>0.13249225849727556</v>
      </c>
      <c r="H34" s="6"/>
      <c r="I34" s="5" t="s">
        <v>26</v>
      </c>
      <c r="J34" s="20">
        <v>97428</v>
      </c>
      <c r="K34" s="5" t="s">
        <v>26</v>
      </c>
      <c r="L34" s="5">
        <v>100446</v>
      </c>
      <c r="M34" s="5">
        <f t="shared" si="4"/>
        <v>101450.46</v>
      </c>
      <c r="N34" s="5">
        <f t="shared" si="10"/>
        <v>102464.96460000001</v>
      </c>
      <c r="O34" s="5">
        <f t="shared" si="5"/>
        <v>104258.1014805</v>
      </c>
      <c r="P34" s="5">
        <f t="shared" si="6"/>
        <v>106343.26351011</v>
      </c>
      <c r="Q34" s="8">
        <f t="shared" si="7"/>
        <v>2485.7364898899978</v>
      </c>
      <c r="R34" s="6">
        <f t="shared" si="13"/>
        <v>2.2840754669159854E-2</v>
      </c>
      <c r="S34" s="6"/>
      <c r="T34" s="12">
        <f t="shared" si="8"/>
        <v>7371.83</v>
      </c>
      <c r="U34" s="6">
        <f t="shared" si="2"/>
        <v>7.3390976245943096E-2</v>
      </c>
    </row>
    <row r="35" spans="1:21" x14ac:dyDescent="0.25">
      <c r="A35" s="10" t="s">
        <v>10</v>
      </c>
      <c r="B35" s="5">
        <v>97194</v>
      </c>
      <c r="C35" s="5">
        <v>103472</v>
      </c>
      <c r="D35" s="12">
        <v>112191</v>
      </c>
      <c r="E35" s="8"/>
      <c r="F35" s="8">
        <f t="shared" si="12"/>
        <v>14997</v>
      </c>
      <c r="G35" s="6">
        <f t="shared" si="3"/>
        <v>0.13367382410353773</v>
      </c>
      <c r="H35" s="6"/>
      <c r="I35" s="5" t="s">
        <v>26</v>
      </c>
      <c r="J35" s="20">
        <v>100333</v>
      </c>
      <c r="K35" s="5" t="s">
        <v>26</v>
      </c>
      <c r="L35" s="5">
        <v>103472</v>
      </c>
      <c r="M35" s="5">
        <f t="shared" si="4"/>
        <v>104506.72</v>
      </c>
      <c r="N35" s="5">
        <f t="shared" si="10"/>
        <v>105551.78720000001</v>
      </c>
      <c r="O35" s="5">
        <f t="shared" si="5"/>
        <v>107398.943476</v>
      </c>
      <c r="P35" s="5">
        <f t="shared" si="6"/>
        <v>109546.92234552</v>
      </c>
      <c r="Q35" s="8">
        <f t="shared" si="7"/>
        <v>2644.0776544800028</v>
      </c>
      <c r="R35" s="6">
        <f t="shared" si="13"/>
        <v>2.356764494906011E-2</v>
      </c>
      <c r="S35" s="6"/>
      <c r="T35" s="12">
        <f t="shared" si="8"/>
        <v>7689.5599999999995</v>
      </c>
      <c r="U35" s="6">
        <f t="shared" si="2"/>
        <v>7.4315370341734951E-2</v>
      </c>
    </row>
    <row r="36" spans="1:21" ht="13.5" thickBot="1" x14ac:dyDescent="0.3">
      <c r="D36" s="12"/>
      <c r="F36" s="8"/>
      <c r="G36" s="6"/>
      <c r="H36" s="6"/>
      <c r="I36" s="5"/>
      <c r="J36" s="20"/>
      <c r="M36" s="5"/>
      <c r="N36" s="5"/>
      <c r="O36" s="5"/>
      <c r="P36" s="5"/>
      <c r="Q36" s="8"/>
      <c r="R36" s="6"/>
      <c r="S36" s="6"/>
      <c r="U36" s="6"/>
    </row>
    <row r="37" spans="1:21" ht="13.5" thickBot="1" x14ac:dyDescent="0.3">
      <c r="C37" s="3"/>
      <c r="D37" s="27" t="s">
        <v>4</v>
      </c>
      <c r="F37" s="8"/>
      <c r="G37" s="6"/>
      <c r="H37" s="6"/>
      <c r="I37" s="5"/>
      <c r="L37" s="3"/>
      <c r="M37" s="5"/>
      <c r="N37" s="5"/>
      <c r="O37" s="5"/>
      <c r="P37" s="5"/>
      <c r="Q37" s="8"/>
      <c r="R37" s="6"/>
      <c r="S37" s="6"/>
      <c r="U37" s="6"/>
    </row>
    <row r="38" spans="1:21" x14ac:dyDescent="0.25">
      <c r="A38" s="10">
        <v>1</v>
      </c>
      <c r="B38" s="5">
        <v>85127</v>
      </c>
      <c r="C38" s="5">
        <v>90355</v>
      </c>
      <c r="D38" s="12">
        <v>97617</v>
      </c>
      <c r="E38" s="8"/>
      <c r="F38" s="8">
        <f t="shared" ref="F38:F44" si="14">SUM(D38-B38)</f>
        <v>12490</v>
      </c>
      <c r="G38" s="6">
        <f t="shared" si="3"/>
        <v>0.12794902527223742</v>
      </c>
      <c r="H38" s="6"/>
      <c r="I38" s="5" t="s">
        <v>26</v>
      </c>
      <c r="J38" s="20">
        <v>87741</v>
      </c>
      <c r="K38" s="5" t="s">
        <v>26</v>
      </c>
      <c r="L38" s="5">
        <v>90355</v>
      </c>
      <c r="M38" s="5">
        <f t="shared" si="4"/>
        <v>91258.55</v>
      </c>
      <c r="N38" s="5">
        <f t="shared" si="10"/>
        <v>92171.135500000004</v>
      </c>
      <c r="O38" s="5">
        <f t="shared" si="5"/>
        <v>93784.130371250008</v>
      </c>
      <c r="P38" s="5">
        <f t="shared" si="6"/>
        <v>95659.812978675007</v>
      </c>
      <c r="Q38" s="8">
        <f t="shared" si="7"/>
        <v>1957.1870213249931</v>
      </c>
      <c r="R38" s="6">
        <f t="shared" ref="R38:R44" si="15">SUM(Q38/D38)</f>
        <v>2.0049653455084596E-2</v>
      </c>
      <c r="S38" s="6"/>
      <c r="T38" s="12">
        <f t="shared" si="8"/>
        <v>6312.2749999999996</v>
      </c>
      <c r="U38" s="6">
        <f t="shared" si="2"/>
        <v>6.9860826738974049E-2</v>
      </c>
    </row>
    <row r="39" spans="1:21" x14ac:dyDescent="0.25">
      <c r="A39" s="10">
        <v>2</v>
      </c>
      <c r="B39" s="5">
        <v>88454</v>
      </c>
      <c r="C39" s="5">
        <v>93972</v>
      </c>
      <c r="D39" s="12">
        <v>101636</v>
      </c>
      <c r="E39" s="8"/>
      <c r="F39" s="8">
        <f t="shared" si="14"/>
        <v>13182</v>
      </c>
      <c r="G39" s="6">
        <f t="shared" si="3"/>
        <v>0.12969813845487818</v>
      </c>
      <c r="H39" s="6"/>
      <c r="I39" s="5" t="s">
        <v>26</v>
      </c>
      <c r="J39" s="20">
        <v>91213</v>
      </c>
      <c r="K39" s="5" t="s">
        <v>26</v>
      </c>
      <c r="L39" s="5">
        <v>93972</v>
      </c>
      <c r="M39" s="5">
        <f t="shared" si="4"/>
        <v>94911.72</v>
      </c>
      <c r="N39" s="5">
        <f t="shared" si="10"/>
        <v>95860.837199999994</v>
      </c>
      <c r="O39" s="5">
        <f t="shared" si="5"/>
        <v>97538.401850999988</v>
      </c>
      <c r="P39" s="5">
        <f t="shared" si="6"/>
        <v>99489.169888019984</v>
      </c>
      <c r="Q39" s="8">
        <f t="shared" si="7"/>
        <v>2146.8301119800162</v>
      </c>
      <c r="R39" s="6">
        <f t="shared" si="15"/>
        <v>2.1122733204573342E-2</v>
      </c>
      <c r="S39" s="6"/>
      <c r="T39" s="12">
        <f t="shared" si="8"/>
        <v>6692.0599999999995</v>
      </c>
      <c r="U39" s="6">
        <f t="shared" si="2"/>
        <v>7.1213340143872636E-2</v>
      </c>
    </row>
    <row r="40" spans="1:21" x14ac:dyDescent="0.25">
      <c r="A40" s="10">
        <v>3</v>
      </c>
      <c r="B40" s="5">
        <v>91798</v>
      </c>
      <c r="C40" s="5">
        <v>97608</v>
      </c>
      <c r="D40" s="12">
        <v>105675</v>
      </c>
      <c r="E40" s="8"/>
      <c r="F40" s="8">
        <f t="shared" si="14"/>
        <v>13877</v>
      </c>
      <c r="G40" s="6">
        <f t="shared" si="3"/>
        <v>0.13131771942275847</v>
      </c>
      <c r="H40" s="6"/>
      <c r="I40" s="5" t="s">
        <v>26</v>
      </c>
      <c r="J40" s="20">
        <v>94703</v>
      </c>
      <c r="K40" s="5" t="s">
        <v>26</v>
      </c>
      <c r="L40" s="5">
        <v>97608</v>
      </c>
      <c r="M40" s="5">
        <f t="shared" si="4"/>
        <v>98584.08</v>
      </c>
      <c r="N40" s="5">
        <f t="shared" si="10"/>
        <v>99569.920800000007</v>
      </c>
      <c r="O40" s="5">
        <f t="shared" si="5"/>
        <v>101312.39441400001</v>
      </c>
      <c r="P40" s="5">
        <f t="shared" si="6"/>
        <v>103338.64230228002</v>
      </c>
      <c r="Q40" s="8">
        <f t="shared" si="7"/>
        <v>2336.3576977199846</v>
      </c>
      <c r="R40" s="6">
        <f t="shared" si="15"/>
        <v>2.2108897068559116E-2</v>
      </c>
      <c r="S40" s="6"/>
      <c r="T40" s="12">
        <f t="shared" si="8"/>
        <v>7073.84</v>
      </c>
      <c r="U40" s="6">
        <f t="shared" si="2"/>
        <v>7.2471928530448329E-2</v>
      </c>
    </row>
    <row r="41" spans="1:21" x14ac:dyDescent="0.25">
      <c r="A41" s="10">
        <v>4</v>
      </c>
      <c r="B41" s="5">
        <v>95135</v>
      </c>
      <c r="C41" s="5">
        <v>101235</v>
      </c>
      <c r="D41" s="12">
        <v>109705</v>
      </c>
      <c r="E41" s="8"/>
      <c r="F41" s="8">
        <f t="shared" si="14"/>
        <v>14570</v>
      </c>
      <c r="G41" s="6">
        <f t="shared" si="3"/>
        <v>0.13281071965726265</v>
      </c>
      <c r="H41" s="6"/>
      <c r="I41" s="5" t="s">
        <v>26</v>
      </c>
      <c r="J41" s="20">
        <v>98185</v>
      </c>
      <c r="K41" s="5" t="s">
        <v>26</v>
      </c>
      <c r="L41" s="5">
        <v>101235</v>
      </c>
      <c r="M41" s="5">
        <f t="shared" si="4"/>
        <v>102247.35</v>
      </c>
      <c r="N41" s="5">
        <f t="shared" si="10"/>
        <v>103269.8235</v>
      </c>
      <c r="O41" s="5">
        <f t="shared" si="5"/>
        <v>105077.04541125</v>
      </c>
      <c r="P41" s="5">
        <f t="shared" si="6"/>
        <v>107178.586319475</v>
      </c>
      <c r="Q41" s="8">
        <f t="shared" si="7"/>
        <v>2526.4136805250018</v>
      </c>
      <c r="R41" s="6">
        <f t="shared" si="15"/>
        <v>2.3029157107925819E-2</v>
      </c>
      <c r="S41" s="6"/>
      <c r="T41" s="12">
        <f t="shared" si="8"/>
        <v>7454.6750000000002</v>
      </c>
      <c r="U41" s="6">
        <f t="shared" si="2"/>
        <v>7.363732898701042E-2</v>
      </c>
    </row>
    <row r="42" spans="1:21" x14ac:dyDescent="0.25">
      <c r="A42" s="10">
        <v>5</v>
      </c>
      <c r="B42" s="5">
        <v>97981</v>
      </c>
      <c r="C42" s="5">
        <v>104327</v>
      </c>
      <c r="D42" s="12">
        <v>113141</v>
      </c>
      <c r="E42" s="8"/>
      <c r="F42" s="8">
        <f t="shared" si="14"/>
        <v>15160</v>
      </c>
      <c r="G42" s="6">
        <f t="shared" si="3"/>
        <v>0.13399209835514977</v>
      </c>
      <c r="H42" s="6"/>
      <c r="I42" s="5" t="s">
        <v>26</v>
      </c>
      <c r="J42" s="20">
        <v>101154</v>
      </c>
      <c r="K42" s="5" t="s">
        <v>26</v>
      </c>
      <c r="L42" s="5">
        <v>104327</v>
      </c>
      <c r="M42" s="5">
        <f t="shared" si="4"/>
        <v>105370.27</v>
      </c>
      <c r="N42" s="5">
        <f t="shared" si="10"/>
        <v>106423.9727</v>
      </c>
      <c r="O42" s="5">
        <f t="shared" si="5"/>
        <v>108286.39222225</v>
      </c>
      <c r="P42" s="5">
        <f t="shared" si="6"/>
        <v>110452.120066695</v>
      </c>
      <c r="Q42" s="8">
        <f t="shared" si="7"/>
        <v>2688.8799333049974</v>
      </c>
      <c r="R42" s="6">
        <f t="shared" si="15"/>
        <v>2.3765743040144574E-2</v>
      </c>
      <c r="S42" s="6"/>
      <c r="T42" s="12">
        <f t="shared" si="8"/>
        <v>7779.335</v>
      </c>
      <c r="U42" s="6">
        <f t="shared" si="2"/>
        <v>7.4566842715692014E-2</v>
      </c>
    </row>
    <row r="43" spans="1:21" x14ac:dyDescent="0.25">
      <c r="A43" s="10" t="s">
        <v>12</v>
      </c>
      <c r="B43" s="5">
        <v>100977</v>
      </c>
      <c r="C43" s="5">
        <v>107584</v>
      </c>
      <c r="D43" s="12">
        <v>116760</v>
      </c>
      <c r="E43" s="8"/>
      <c r="F43" s="8">
        <f t="shared" si="14"/>
        <v>15783</v>
      </c>
      <c r="G43" s="6">
        <f t="shared" si="3"/>
        <v>0.13517471736896197</v>
      </c>
      <c r="H43" s="6"/>
      <c r="I43" s="5" t="s">
        <v>26</v>
      </c>
      <c r="J43" s="20">
        <v>104281</v>
      </c>
      <c r="K43" s="5" t="s">
        <v>26</v>
      </c>
      <c r="L43" s="5">
        <v>107584</v>
      </c>
      <c r="M43" s="5">
        <f t="shared" si="4"/>
        <v>108659.84</v>
      </c>
      <c r="N43" s="5">
        <f t="shared" si="10"/>
        <v>109746.4384</v>
      </c>
      <c r="O43" s="5">
        <f t="shared" si="5"/>
        <v>111667.001072</v>
      </c>
      <c r="P43" s="5">
        <f t="shared" si="6"/>
        <v>113900.34109344</v>
      </c>
      <c r="Q43" s="8">
        <f t="shared" si="7"/>
        <v>2859.6589065599983</v>
      </c>
      <c r="R43" s="6">
        <f t="shared" si="15"/>
        <v>2.4491768641315505E-2</v>
      </c>
      <c r="S43" s="6"/>
      <c r="T43" s="12">
        <f t="shared" si="8"/>
        <v>8121.32</v>
      </c>
      <c r="U43" s="6">
        <f t="shared" si="2"/>
        <v>7.5488176680547289E-2</v>
      </c>
    </row>
    <row r="44" spans="1:21" x14ac:dyDescent="0.25">
      <c r="A44" s="10" t="s">
        <v>10</v>
      </c>
      <c r="B44" s="5">
        <v>103976</v>
      </c>
      <c r="C44" s="5">
        <v>110844</v>
      </c>
      <c r="D44" s="12">
        <v>120382</v>
      </c>
      <c r="E44" s="8"/>
      <c r="F44" s="8">
        <f t="shared" si="14"/>
        <v>16406</v>
      </c>
      <c r="G44" s="6">
        <f t="shared" si="3"/>
        <v>0.13628283298167501</v>
      </c>
      <c r="H44" s="6"/>
      <c r="I44" s="5" t="s">
        <v>26</v>
      </c>
      <c r="J44" s="20">
        <v>107410</v>
      </c>
      <c r="K44" s="5" t="s">
        <v>26</v>
      </c>
      <c r="L44" s="5">
        <v>110844</v>
      </c>
      <c r="M44" s="5">
        <f t="shared" si="4"/>
        <v>111952.44</v>
      </c>
      <c r="N44" s="5">
        <f t="shared" si="10"/>
        <v>113071.9644</v>
      </c>
      <c r="O44" s="5">
        <f t="shared" si="5"/>
        <v>115050.72377699999</v>
      </c>
      <c r="P44" s="5">
        <f t="shared" si="6"/>
        <v>117351.73825253999</v>
      </c>
      <c r="Q44" s="8">
        <f t="shared" si="7"/>
        <v>3030.261747460012</v>
      </c>
      <c r="R44" s="6">
        <f t="shared" si="15"/>
        <v>2.5172050202355932E-2</v>
      </c>
      <c r="S44" s="6"/>
      <c r="T44" s="12">
        <f t="shared" si="8"/>
        <v>8463.619999999999</v>
      </c>
      <c r="U44" s="6">
        <f t="shared" si="2"/>
        <v>7.6356140160946911E-2</v>
      </c>
    </row>
    <row r="45" spans="1:21" x14ac:dyDescent="0.25">
      <c r="F45" s="8"/>
      <c r="J45" s="20"/>
      <c r="L45" s="19"/>
      <c r="M45" s="19"/>
      <c r="N45" s="19"/>
      <c r="O45" s="19"/>
      <c r="P45" s="19"/>
    </row>
    <row r="46" spans="1:21" x14ac:dyDescent="0.25">
      <c r="B46" s="15"/>
      <c r="C46" s="15"/>
      <c r="D46" s="15" t="s">
        <v>65</v>
      </c>
      <c r="E46" s="14"/>
      <c r="F46" s="14"/>
      <c r="G46" s="14"/>
      <c r="H46" s="14"/>
      <c r="I46" s="14"/>
      <c r="J46" s="14"/>
      <c r="K46" s="14"/>
      <c r="L46" s="14"/>
      <c r="M46" s="14"/>
      <c r="O46" s="14"/>
      <c r="P46" s="14"/>
      <c r="Q46" s="14"/>
      <c r="R46" s="14"/>
      <c r="S46" s="14"/>
      <c r="U46" s="2" t="s">
        <v>53</v>
      </c>
    </row>
    <row r="47" spans="1:21" x14ac:dyDescent="0.25">
      <c r="B47" s="16"/>
      <c r="C47" s="16"/>
      <c r="D47" s="15" t="s">
        <v>98</v>
      </c>
      <c r="E47" s="14"/>
      <c r="F47" s="14"/>
      <c r="G47" s="14"/>
      <c r="H47" s="14"/>
      <c r="I47" s="14"/>
      <c r="J47" s="14"/>
      <c r="K47" s="14"/>
      <c r="L47" s="14"/>
      <c r="M47" s="14"/>
      <c r="O47" s="14"/>
      <c r="P47" s="14"/>
      <c r="Q47" s="14"/>
      <c r="R47" s="49" t="s">
        <v>53</v>
      </c>
      <c r="S47" s="14"/>
    </row>
    <row r="48" spans="1:21" x14ac:dyDescent="0.25">
      <c r="B48" s="15"/>
      <c r="C48" s="15"/>
      <c r="D48" s="14"/>
      <c r="E48" s="14"/>
      <c r="F48" s="14"/>
      <c r="G48" s="14"/>
      <c r="H48" s="14"/>
      <c r="I48" s="14"/>
      <c r="J48" s="14"/>
      <c r="K48" s="14"/>
      <c r="L48" s="14"/>
      <c r="M48" s="14"/>
      <c r="N48" s="14"/>
      <c r="O48" s="14"/>
      <c r="P48" s="14"/>
      <c r="Q48" s="14"/>
      <c r="R48" s="14"/>
      <c r="S48" s="14"/>
    </row>
    <row r="49" spans="4:19" x14ac:dyDescent="0.25">
      <c r="D49" s="14"/>
      <c r="E49" s="14"/>
      <c r="F49" s="14"/>
      <c r="G49" s="14"/>
      <c r="H49" s="14"/>
      <c r="Q49" s="14"/>
      <c r="R49" s="14"/>
      <c r="S49" s="14"/>
    </row>
  </sheetData>
  <mergeCells count="10">
    <mergeCell ref="A1:R1"/>
    <mergeCell ref="Q3:R3"/>
    <mergeCell ref="Q5:R5"/>
    <mergeCell ref="F3:G3"/>
    <mergeCell ref="F5:G5"/>
    <mergeCell ref="T4:U4"/>
    <mergeCell ref="F4:G4"/>
    <mergeCell ref="Q4:R4"/>
    <mergeCell ref="T3:U3"/>
    <mergeCell ref="T5:U5"/>
  </mergeCells>
  <printOptions horizontalCentered="1" verticalCentered="1" gridLines="1"/>
  <pageMargins left="1.299212598425197" right="0" top="0.35433070866141736" bottom="0.35433070866141736" header="0.31496062992125984" footer="0.31496062992125984"/>
  <pageSetup paperSize="9" scale="92"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49"/>
  <sheetViews>
    <sheetView workbookViewId="0">
      <selection sqref="A1:S47"/>
    </sheetView>
  </sheetViews>
  <sheetFormatPr defaultColWidth="18.7109375" defaultRowHeight="12.75" x14ac:dyDescent="0.25"/>
  <cols>
    <col min="1" max="1" width="5" style="2" bestFit="1" customWidth="1"/>
    <col min="2" max="2" width="14.140625" style="1" hidden="1" customWidth="1"/>
    <col min="3" max="3" width="10.7109375" style="1" hidden="1" customWidth="1"/>
    <col min="4" max="4" width="15" style="1" bestFit="1" customWidth="1"/>
    <col min="5" max="5" width="0.5703125" style="1" customWidth="1"/>
    <col min="6" max="6" width="9.28515625" style="1" hidden="1" customWidth="1"/>
    <col min="7" max="7" width="11.5703125" style="1" hidden="1" customWidth="1"/>
    <col min="8" max="8" width="0.5703125" style="1" customWidth="1"/>
    <col min="9" max="9" width="19.85546875" style="1" hidden="1" customWidth="1"/>
    <col min="10" max="10" width="15.140625" style="1" bestFit="1" customWidth="1"/>
    <col min="11" max="11" width="24.140625" style="1" hidden="1" customWidth="1"/>
    <col min="12" max="12" width="15.42578125" style="1" hidden="1" customWidth="1"/>
    <col min="13" max="13" width="15.140625" style="1" hidden="1" customWidth="1"/>
    <col min="14" max="17" width="15.140625" style="1" customWidth="1"/>
    <col min="18" max="18" width="10.28515625" style="1" customWidth="1"/>
    <col min="19" max="19" width="9.28515625" style="1" customWidth="1"/>
    <col min="20" max="20" width="0.5703125" style="1" customWidth="1"/>
    <col min="21" max="21" width="9.42578125" style="12" hidden="1" customWidth="1"/>
    <col min="22" max="22" width="10.140625" style="1" hidden="1" customWidth="1"/>
    <col min="23" max="16384" width="18.7109375" style="1"/>
  </cols>
  <sheetData>
    <row r="1" spans="1:22" ht="15" customHeight="1" x14ac:dyDescent="0.25">
      <c r="A1" s="52" t="s">
        <v>101</v>
      </c>
      <c r="B1" s="52"/>
      <c r="C1" s="52"/>
      <c r="D1" s="52"/>
      <c r="E1" s="52"/>
      <c r="F1" s="52"/>
      <c r="G1" s="52"/>
      <c r="H1" s="52"/>
      <c r="I1" s="52"/>
      <c r="J1" s="52"/>
      <c r="K1" s="52"/>
      <c r="L1" s="52"/>
      <c r="M1" s="52"/>
      <c r="N1" s="52"/>
      <c r="O1" s="52"/>
      <c r="P1" s="52"/>
      <c r="Q1" s="52"/>
      <c r="R1" s="52"/>
      <c r="S1" s="52"/>
    </row>
    <row r="3" spans="1:22" x14ac:dyDescent="0.25">
      <c r="A3" s="35" t="s">
        <v>58</v>
      </c>
      <c r="B3" s="2" t="s">
        <v>50</v>
      </c>
      <c r="C3" s="24">
        <v>41455</v>
      </c>
      <c r="D3" s="24">
        <v>39692</v>
      </c>
      <c r="E3" s="9"/>
      <c r="F3" s="50" t="s">
        <v>29</v>
      </c>
      <c r="G3" s="50"/>
      <c r="H3" s="9"/>
      <c r="I3" s="2">
        <v>2017</v>
      </c>
      <c r="J3" s="9">
        <v>2017</v>
      </c>
      <c r="K3" s="9">
        <v>2018</v>
      </c>
      <c r="L3" s="9">
        <v>2017</v>
      </c>
      <c r="M3" s="9">
        <v>2018</v>
      </c>
      <c r="N3" s="9">
        <v>2018</v>
      </c>
      <c r="O3" s="9">
        <v>2018</v>
      </c>
      <c r="P3" s="9">
        <v>2019</v>
      </c>
      <c r="Q3" s="9">
        <v>2020</v>
      </c>
      <c r="R3" s="50" t="s">
        <v>21</v>
      </c>
      <c r="S3" s="50"/>
      <c r="T3" s="9"/>
      <c r="U3" s="51" t="s">
        <v>30</v>
      </c>
      <c r="V3" s="51"/>
    </row>
    <row r="4" spans="1:22" x14ac:dyDescent="0.25">
      <c r="A4" s="35">
        <v>95</v>
      </c>
      <c r="B4" s="17" t="s">
        <v>0</v>
      </c>
      <c r="C4" s="24" t="s">
        <v>18</v>
      </c>
      <c r="D4" s="9" t="s">
        <v>19</v>
      </c>
      <c r="E4" s="9"/>
      <c r="F4" s="50" t="s">
        <v>41</v>
      </c>
      <c r="G4" s="50"/>
      <c r="H4" s="9"/>
      <c r="I4" s="2" t="s">
        <v>15</v>
      </c>
      <c r="J4" s="9" t="s">
        <v>64</v>
      </c>
      <c r="K4" s="31" t="s">
        <v>14</v>
      </c>
      <c r="L4" s="9" t="s">
        <v>45</v>
      </c>
      <c r="M4" s="9" t="s">
        <v>47</v>
      </c>
      <c r="N4" s="9" t="s">
        <v>59</v>
      </c>
      <c r="O4" s="9" t="s">
        <v>60</v>
      </c>
      <c r="P4" s="9" t="s">
        <v>61</v>
      </c>
      <c r="Q4" s="9" t="s">
        <v>62</v>
      </c>
      <c r="R4" s="50" t="s">
        <v>63</v>
      </c>
      <c r="S4" s="50"/>
      <c r="T4" s="9"/>
      <c r="U4" s="51" t="s">
        <v>42</v>
      </c>
      <c r="V4" s="51"/>
    </row>
    <row r="5" spans="1:22" x14ac:dyDescent="0.25">
      <c r="A5" s="10"/>
      <c r="B5" s="3" t="s">
        <v>55</v>
      </c>
      <c r="C5" s="25" t="s">
        <v>20</v>
      </c>
      <c r="D5" s="2" t="s">
        <v>20</v>
      </c>
      <c r="E5" s="13"/>
      <c r="F5" s="50" t="s">
        <v>23</v>
      </c>
      <c r="G5" s="50"/>
      <c r="H5" s="13"/>
      <c r="J5" s="38" t="s">
        <v>80</v>
      </c>
      <c r="K5" s="9"/>
      <c r="L5" s="31" t="s">
        <v>56</v>
      </c>
      <c r="M5" s="2" t="s">
        <v>46</v>
      </c>
      <c r="N5" s="37" t="s">
        <v>97</v>
      </c>
      <c r="O5" s="37">
        <v>0.01</v>
      </c>
      <c r="P5" s="38">
        <v>1.7500000000000002E-2</v>
      </c>
      <c r="Q5" s="37">
        <v>0.02</v>
      </c>
      <c r="R5" s="50"/>
      <c r="S5" s="50"/>
      <c r="T5" s="9"/>
      <c r="U5" s="50" t="s">
        <v>49</v>
      </c>
      <c r="V5" s="50"/>
    </row>
    <row r="6" spans="1:22" x14ac:dyDescent="0.25">
      <c r="A6" s="10"/>
      <c r="B6" s="10" t="s">
        <v>52</v>
      </c>
      <c r="C6" s="25"/>
      <c r="D6" s="9" t="s">
        <v>28</v>
      </c>
      <c r="E6" s="13"/>
      <c r="F6" s="29" t="s">
        <v>22</v>
      </c>
      <c r="G6" s="29" t="s">
        <v>17</v>
      </c>
      <c r="H6" s="13"/>
      <c r="J6" s="9" t="s">
        <v>96</v>
      </c>
      <c r="K6" s="9"/>
      <c r="L6" s="24">
        <v>42979</v>
      </c>
      <c r="M6" s="31" t="s">
        <v>24</v>
      </c>
      <c r="N6" s="31"/>
      <c r="O6" s="31"/>
      <c r="P6" s="31"/>
      <c r="Q6" s="31"/>
      <c r="R6" s="7" t="s">
        <v>22</v>
      </c>
      <c r="S6" s="7" t="s">
        <v>17</v>
      </c>
      <c r="T6" s="9"/>
      <c r="U6" s="23" t="s">
        <v>30</v>
      </c>
      <c r="V6" s="18" t="s">
        <v>17</v>
      </c>
    </row>
    <row r="7" spans="1:22" ht="13.5" thickBot="1" x14ac:dyDescent="0.3">
      <c r="A7" s="10"/>
      <c r="B7" s="10"/>
      <c r="C7" s="25"/>
      <c r="D7" s="9"/>
      <c r="E7" s="13"/>
      <c r="F7" s="9"/>
      <c r="G7" s="9"/>
      <c r="H7" s="13"/>
      <c r="I7" s="13"/>
      <c r="J7" s="9"/>
      <c r="K7" s="9"/>
      <c r="L7" s="9"/>
      <c r="M7" s="31"/>
      <c r="N7" s="9"/>
      <c r="O7" s="31"/>
      <c r="P7" s="31"/>
      <c r="Q7" s="31"/>
      <c r="R7" s="9"/>
      <c r="S7" s="9"/>
      <c r="T7" s="9"/>
      <c r="U7" s="33"/>
      <c r="V7" s="9"/>
    </row>
    <row r="8" spans="1:22" ht="13.5" thickBot="1" x14ac:dyDescent="0.3">
      <c r="C8" s="9"/>
      <c r="D8" s="27" t="s">
        <v>5</v>
      </c>
      <c r="E8" s="9"/>
      <c r="F8" s="9"/>
      <c r="G8" s="9"/>
      <c r="H8" s="9"/>
      <c r="I8" s="9"/>
      <c r="K8" s="9"/>
      <c r="L8" s="34"/>
      <c r="M8" s="9"/>
      <c r="N8" s="9"/>
      <c r="O8" s="9"/>
      <c r="P8" s="9"/>
      <c r="Q8" s="9"/>
      <c r="R8" s="9"/>
      <c r="S8" s="13"/>
      <c r="T8" s="13"/>
      <c r="U8" s="21"/>
      <c r="V8" s="13"/>
    </row>
    <row r="9" spans="1:22" x14ac:dyDescent="0.25">
      <c r="A9" s="10">
        <v>1</v>
      </c>
      <c r="B9" s="5">
        <v>61966</v>
      </c>
      <c r="C9" s="5">
        <v>61966</v>
      </c>
      <c r="D9" s="8">
        <v>66179</v>
      </c>
      <c r="E9" s="8"/>
      <c r="F9" s="8">
        <f t="shared" ref="F9:F16" si="0">SUM(D9-B9)</f>
        <v>4213</v>
      </c>
      <c r="G9" s="6">
        <f>F9/D9</f>
        <v>6.3660677858535186E-2</v>
      </c>
      <c r="H9" s="6"/>
      <c r="I9" s="8"/>
      <c r="J9" s="5">
        <v>62966</v>
      </c>
      <c r="K9" s="8"/>
      <c r="L9" s="5">
        <v>1000</v>
      </c>
      <c r="M9" s="5">
        <v>62966</v>
      </c>
      <c r="N9" s="5">
        <f>SUM(M9*1%+M9)</f>
        <v>63595.66</v>
      </c>
      <c r="O9" s="5">
        <f>SUM(N9*1%+N9)</f>
        <v>64231.616600000001</v>
      </c>
      <c r="P9" s="5">
        <f>SUM(O9*1.75%+O9)</f>
        <v>65355.669890500001</v>
      </c>
      <c r="Q9" s="5">
        <f>SUM(P9*2%+P9)</f>
        <v>66662.783288310005</v>
      </c>
      <c r="R9" s="8">
        <f>SUM(D9-Q9)</f>
        <v>-483.78328831000545</v>
      </c>
      <c r="S9" s="6">
        <f>SUM(R9/D9)</f>
        <v>-7.3102236103598645E-3</v>
      </c>
      <c r="T9" s="6"/>
      <c r="U9" s="12">
        <f>SUM(60000-28750)*10%+(M9-60000)*10.5%</f>
        <v>3436.43</v>
      </c>
      <c r="V9" s="6">
        <f t="shared" ref="V9:V16" si="1">SUM(U9/B9)</f>
        <v>5.5456702062421329E-2</v>
      </c>
    </row>
    <row r="10" spans="1:22" x14ac:dyDescent="0.25">
      <c r="A10" s="10">
        <v>2</v>
      </c>
      <c r="B10" s="5">
        <v>64257</v>
      </c>
      <c r="C10" s="5">
        <v>64257</v>
      </c>
      <c r="D10" s="8">
        <v>68656</v>
      </c>
      <c r="E10" s="8"/>
      <c r="F10" s="8">
        <f t="shared" si="0"/>
        <v>4399</v>
      </c>
      <c r="G10" s="6">
        <f t="shared" ref="G10:G44" si="2">F10/D10</f>
        <v>6.4073059892798878E-2</v>
      </c>
      <c r="H10" s="6"/>
      <c r="I10" s="8"/>
      <c r="J10" s="5">
        <v>65257</v>
      </c>
      <c r="K10" s="8"/>
      <c r="L10" s="5">
        <v>1000</v>
      </c>
      <c r="M10" s="5">
        <v>65257</v>
      </c>
      <c r="N10" s="5">
        <f t="shared" ref="N10:O44" si="3">SUM(M10*1%+M10)</f>
        <v>65909.570000000007</v>
      </c>
      <c r="O10" s="5">
        <f t="shared" si="3"/>
        <v>66568.665700000012</v>
      </c>
      <c r="P10" s="5">
        <f t="shared" ref="P10:P44" si="4">SUM(O10*1.75%+O10)</f>
        <v>67733.617349750013</v>
      </c>
      <c r="Q10" s="5">
        <f t="shared" ref="Q10:Q44" si="5">SUM(P10*2%+P10)</f>
        <v>69088.289696745007</v>
      </c>
      <c r="R10" s="8">
        <f t="shared" ref="R10:R44" si="6">SUM(D10-Q10)</f>
        <v>-432.28969674500695</v>
      </c>
      <c r="S10" s="6">
        <f t="shared" ref="S10:S44" si="7">SUM(R10/D10)</f>
        <v>-6.2964591112940884E-3</v>
      </c>
      <c r="T10" s="6"/>
      <c r="U10" s="12">
        <f t="shared" ref="U10:U44" si="8">SUM(60000-28750)*10%+(M10-60000)*10.5%</f>
        <v>3676.9850000000001</v>
      </c>
      <c r="V10" s="6">
        <f t="shared" si="1"/>
        <v>5.7223104097608044E-2</v>
      </c>
    </row>
    <row r="11" spans="1:22" x14ac:dyDescent="0.25">
      <c r="A11" s="10">
        <v>3</v>
      </c>
      <c r="B11" s="5">
        <v>65000</v>
      </c>
      <c r="C11" s="5">
        <v>66519</v>
      </c>
      <c r="D11" s="8">
        <v>71132</v>
      </c>
      <c r="E11" s="8"/>
      <c r="F11" s="8">
        <f t="shared" si="0"/>
        <v>6132</v>
      </c>
      <c r="G11" s="6">
        <f t="shared" si="2"/>
        <v>8.6205927008941127E-2</v>
      </c>
      <c r="H11" s="6"/>
      <c r="I11" s="8"/>
      <c r="J11" s="20">
        <v>65760</v>
      </c>
      <c r="K11" s="8"/>
      <c r="L11" s="20" t="s">
        <v>48</v>
      </c>
      <c r="M11" s="5">
        <v>66519</v>
      </c>
      <c r="N11" s="5">
        <f t="shared" si="3"/>
        <v>67184.19</v>
      </c>
      <c r="O11" s="5">
        <f t="shared" si="3"/>
        <v>67856.031900000002</v>
      </c>
      <c r="P11" s="5">
        <f t="shared" si="4"/>
        <v>69043.512458249999</v>
      </c>
      <c r="Q11" s="5">
        <f t="shared" si="5"/>
        <v>70424.382707415003</v>
      </c>
      <c r="R11" s="8">
        <f t="shared" si="6"/>
        <v>707.6172925849969</v>
      </c>
      <c r="S11" s="6">
        <f t="shared" si="7"/>
        <v>9.9479459678484643E-3</v>
      </c>
      <c r="T11" s="6"/>
      <c r="U11" s="12">
        <f t="shared" si="8"/>
        <v>3809.4949999999999</v>
      </c>
      <c r="V11" s="6">
        <f t="shared" si="1"/>
        <v>5.8607615384615383E-2</v>
      </c>
    </row>
    <row r="12" spans="1:22" x14ac:dyDescent="0.25">
      <c r="A12" s="10">
        <v>4</v>
      </c>
      <c r="B12" s="5">
        <v>65000</v>
      </c>
      <c r="C12" s="5">
        <v>68748</v>
      </c>
      <c r="D12" s="8">
        <v>73609</v>
      </c>
      <c r="E12" s="8"/>
      <c r="F12" s="8">
        <f t="shared" si="0"/>
        <v>8609</v>
      </c>
      <c r="G12" s="6">
        <f t="shared" si="2"/>
        <v>0.1169558070344659</v>
      </c>
      <c r="H12" s="6"/>
      <c r="I12" s="8"/>
      <c r="J12" s="20">
        <v>66874</v>
      </c>
      <c r="K12" s="8"/>
      <c r="L12" s="20" t="s">
        <v>48</v>
      </c>
      <c r="M12" s="5">
        <v>68748</v>
      </c>
      <c r="N12" s="5">
        <f t="shared" si="3"/>
        <v>69435.48</v>
      </c>
      <c r="O12" s="5">
        <f t="shared" si="3"/>
        <v>70129.834799999997</v>
      </c>
      <c r="P12" s="5">
        <f t="shared" si="4"/>
        <v>71357.106908999995</v>
      </c>
      <c r="Q12" s="5">
        <f t="shared" si="5"/>
        <v>72784.249047179997</v>
      </c>
      <c r="R12" s="8">
        <f t="shared" si="6"/>
        <v>824.75095282000257</v>
      </c>
      <c r="S12" s="6">
        <f t="shared" si="7"/>
        <v>1.1204485223546069E-2</v>
      </c>
      <c r="T12" s="6"/>
      <c r="U12" s="12">
        <f t="shared" si="8"/>
        <v>4043.54</v>
      </c>
      <c r="V12" s="6">
        <f t="shared" si="1"/>
        <v>6.2208307692307695E-2</v>
      </c>
    </row>
    <row r="13" spans="1:22" x14ac:dyDescent="0.25">
      <c r="A13" s="10">
        <v>5</v>
      </c>
      <c r="B13" s="5">
        <v>67074</v>
      </c>
      <c r="C13" s="5">
        <v>70978</v>
      </c>
      <c r="D13" s="8">
        <v>76087</v>
      </c>
      <c r="E13" s="8"/>
      <c r="F13" s="8">
        <f t="shared" si="0"/>
        <v>9013</v>
      </c>
      <c r="G13" s="6">
        <f t="shared" si="2"/>
        <v>0.11845650373914073</v>
      </c>
      <c r="H13" s="6"/>
      <c r="I13" s="8" t="s">
        <v>31</v>
      </c>
      <c r="J13" s="5">
        <v>69026</v>
      </c>
      <c r="K13" s="8" t="s">
        <v>31</v>
      </c>
      <c r="L13" s="20" t="s">
        <v>48</v>
      </c>
      <c r="M13" s="5">
        <v>70978</v>
      </c>
      <c r="N13" s="5">
        <f t="shared" si="3"/>
        <v>71687.78</v>
      </c>
      <c r="O13" s="5">
        <f t="shared" si="3"/>
        <v>72404.657800000001</v>
      </c>
      <c r="P13" s="5">
        <f t="shared" si="4"/>
        <v>73671.739311500001</v>
      </c>
      <c r="Q13" s="5">
        <f t="shared" si="5"/>
        <v>75145.174097730007</v>
      </c>
      <c r="R13" s="8">
        <f t="shared" si="6"/>
        <v>941.82590226999309</v>
      </c>
      <c r="S13" s="6">
        <f t="shared" si="7"/>
        <v>1.2378276213676358E-2</v>
      </c>
      <c r="T13" s="6"/>
      <c r="U13" s="12">
        <f t="shared" si="8"/>
        <v>4277.6900000000005</v>
      </c>
      <c r="V13" s="6">
        <f t="shared" si="1"/>
        <v>6.3775680591585421E-2</v>
      </c>
    </row>
    <row r="14" spans="1:22" s="13" customFormat="1" x14ac:dyDescent="0.25">
      <c r="A14" s="32">
        <v>6</v>
      </c>
      <c r="B14" s="20">
        <v>68293</v>
      </c>
      <c r="C14" s="20">
        <v>72268</v>
      </c>
      <c r="D14" s="30">
        <v>77520</v>
      </c>
      <c r="E14" s="30"/>
      <c r="F14" s="30">
        <f t="shared" si="0"/>
        <v>9227</v>
      </c>
      <c r="G14" s="6">
        <f t="shared" si="2"/>
        <v>0.11902734778121775</v>
      </c>
      <c r="H14" s="26"/>
      <c r="I14" s="30" t="s">
        <v>32</v>
      </c>
      <c r="J14" s="5">
        <v>70281</v>
      </c>
      <c r="K14" s="30" t="s">
        <v>32</v>
      </c>
      <c r="L14" s="20" t="s">
        <v>48</v>
      </c>
      <c r="M14" s="20">
        <v>72268</v>
      </c>
      <c r="N14" s="5">
        <f t="shared" si="3"/>
        <v>72990.679999999993</v>
      </c>
      <c r="O14" s="5">
        <f t="shared" si="3"/>
        <v>73720.58679999999</v>
      </c>
      <c r="P14" s="5">
        <f t="shared" si="4"/>
        <v>75010.697068999987</v>
      </c>
      <c r="Q14" s="5">
        <f t="shared" si="5"/>
        <v>76510.91101037999</v>
      </c>
      <c r="R14" s="8">
        <f t="shared" si="6"/>
        <v>1009.0889896200097</v>
      </c>
      <c r="S14" s="6">
        <f t="shared" si="7"/>
        <v>1.3017143828947492E-2</v>
      </c>
      <c r="T14" s="26"/>
      <c r="U14" s="12">
        <f t="shared" si="8"/>
        <v>4413.1399999999994</v>
      </c>
      <c r="V14" s="6">
        <f t="shared" si="1"/>
        <v>6.4620678546849594E-2</v>
      </c>
    </row>
    <row r="15" spans="1:22" x14ac:dyDescent="0.25">
      <c r="A15" s="10" t="s">
        <v>9</v>
      </c>
      <c r="B15" s="5">
        <v>70416</v>
      </c>
      <c r="C15" s="5">
        <v>74514</v>
      </c>
      <c r="D15" s="8">
        <v>80016</v>
      </c>
      <c r="E15" s="8"/>
      <c r="F15" s="8">
        <f t="shared" si="0"/>
        <v>9600</v>
      </c>
      <c r="G15" s="6">
        <f t="shared" si="2"/>
        <v>0.11997600479904019</v>
      </c>
      <c r="H15" s="6"/>
      <c r="I15" s="8" t="s">
        <v>33</v>
      </c>
      <c r="J15" s="5">
        <v>72465</v>
      </c>
      <c r="K15" s="8" t="s">
        <v>33</v>
      </c>
      <c r="L15" s="20" t="s">
        <v>48</v>
      </c>
      <c r="M15" s="5">
        <v>74514</v>
      </c>
      <c r="N15" s="5">
        <f t="shared" si="3"/>
        <v>75259.14</v>
      </c>
      <c r="O15" s="5">
        <f t="shared" si="3"/>
        <v>76011.731400000004</v>
      </c>
      <c r="P15" s="5">
        <f t="shared" si="4"/>
        <v>77341.936699500002</v>
      </c>
      <c r="Q15" s="5">
        <f t="shared" si="5"/>
        <v>78888.775433489995</v>
      </c>
      <c r="R15" s="8">
        <f t="shared" si="6"/>
        <v>1127.2245665100054</v>
      </c>
      <c r="S15" s="6">
        <f t="shared" si="7"/>
        <v>1.4087489583458375E-2</v>
      </c>
      <c r="T15" s="6"/>
      <c r="U15" s="12">
        <f t="shared" si="8"/>
        <v>4648.97</v>
      </c>
      <c r="V15" s="6">
        <f t="shared" si="1"/>
        <v>6.6021500795273802E-2</v>
      </c>
    </row>
    <row r="16" spans="1:22" x14ac:dyDescent="0.25">
      <c r="A16" s="10" t="s">
        <v>10</v>
      </c>
      <c r="B16" s="5">
        <v>72546</v>
      </c>
      <c r="C16" s="5">
        <v>76768</v>
      </c>
      <c r="D16" s="8">
        <v>82520</v>
      </c>
      <c r="E16" s="8"/>
      <c r="F16" s="8">
        <f t="shared" si="0"/>
        <v>9974</v>
      </c>
      <c r="G16" s="6">
        <f t="shared" si="2"/>
        <v>0.12086766844401357</v>
      </c>
      <c r="H16" s="6"/>
      <c r="I16" s="8" t="s">
        <v>35</v>
      </c>
      <c r="J16" s="5">
        <v>74657</v>
      </c>
      <c r="K16" s="8" t="s">
        <v>35</v>
      </c>
      <c r="L16" s="20" t="s">
        <v>48</v>
      </c>
      <c r="M16" s="5">
        <v>76768</v>
      </c>
      <c r="N16" s="5">
        <f t="shared" si="3"/>
        <v>77535.679999999993</v>
      </c>
      <c r="O16" s="5">
        <f t="shared" si="3"/>
        <v>78311.036799999987</v>
      </c>
      <c r="P16" s="5">
        <f t="shared" si="4"/>
        <v>79681.479943999992</v>
      </c>
      <c r="Q16" s="5">
        <f t="shared" si="5"/>
        <v>81275.109542879989</v>
      </c>
      <c r="R16" s="8">
        <f t="shared" si="6"/>
        <v>1244.890457120011</v>
      </c>
      <c r="S16" s="6">
        <f t="shared" si="7"/>
        <v>1.5085924104702024E-2</v>
      </c>
      <c r="T16" s="6"/>
      <c r="U16" s="12">
        <f t="shared" si="8"/>
        <v>4885.6399999999994</v>
      </c>
      <c r="V16" s="6">
        <f t="shared" si="1"/>
        <v>6.7345408430513051E-2</v>
      </c>
    </row>
    <row r="17" spans="1:22" ht="13.5" thickBot="1" x14ac:dyDescent="0.3">
      <c r="B17" s="5"/>
      <c r="C17" s="5"/>
      <c r="F17" s="8"/>
      <c r="G17" s="6"/>
      <c r="H17" s="6"/>
      <c r="I17" s="6"/>
      <c r="J17" s="5"/>
      <c r="M17" s="5"/>
      <c r="N17" s="5"/>
      <c r="O17" s="5"/>
      <c r="P17" s="5"/>
      <c r="Q17" s="5"/>
      <c r="R17" s="8"/>
      <c r="S17" s="6"/>
      <c r="T17" s="6"/>
      <c r="V17" s="6"/>
    </row>
    <row r="18" spans="1:22" ht="13.5" thickBot="1" x14ac:dyDescent="0.3">
      <c r="C18" s="3"/>
      <c r="D18" s="27" t="s">
        <v>6</v>
      </c>
      <c r="F18" s="8"/>
      <c r="G18" s="6"/>
      <c r="H18" s="6"/>
      <c r="I18" s="6"/>
      <c r="L18" s="5"/>
      <c r="M18" s="5"/>
      <c r="N18" s="5"/>
      <c r="O18" s="5"/>
      <c r="P18" s="5"/>
      <c r="Q18" s="5"/>
      <c r="R18" s="8"/>
      <c r="S18" s="6"/>
      <c r="T18" s="6"/>
      <c r="V18" s="6"/>
    </row>
    <row r="19" spans="1:22" x14ac:dyDescent="0.25">
      <c r="A19" s="10">
        <v>1</v>
      </c>
      <c r="B19" s="5">
        <v>65000</v>
      </c>
      <c r="C19" s="5">
        <v>67913</v>
      </c>
      <c r="D19" s="8">
        <v>72681</v>
      </c>
      <c r="E19" s="8"/>
      <c r="F19" s="8">
        <f t="shared" ref="F19:F26" si="9">SUM(D19-B19)</f>
        <v>7681</v>
      </c>
      <c r="G19" s="6">
        <f t="shared" si="2"/>
        <v>0.1056809895295882</v>
      </c>
      <c r="H19" s="6"/>
      <c r="I19" s="1" t="s">
        <v>34</v>
      </c>
      <c r="J19" s="5">
        <v>66457</v>
      </c>
      <c r="K19" s="1" t="s">
        <v>34</v>
      </c>
      <c r="L19" s="20" t="s">
        <v>48</v>
      </c>
      <c r="M19" s="5">
        <v>67913</v>
      </c>
      <c r="N19" s="5">
        <f t="shared" si="3"/>
        <v>68592.13</v>
      </c>
      <c r="O19" s="5">
        <f t="shared" ref="O19:O44" si="10">SUM(N19*1%+N19)</f>
        <v>69278.051300000006</v>
      </c>
      <c r="P19" s="5">
        <f t="shared" si="4"/>
        <v>70490.417197750008</v>
      </c>
      <c r="Q19" s="5">
        <f t="shared" si="5"/>
        <v>71900.225541705004</v>
      </c>
      <c r="R19" s="8">
        <f t="shared" si="6"/>
        <v>780.77445829499629</v>
      </c>
      <c r="S19" s="6">
        <f t="shared" si="7"/>
        <v>1.0742483706814659E-2</v>
      </c>
      <c r="T19" s="6"/>
      <c r="U19" s="12">
        <f t="shared" si="8"/>
        <v>3955.8649999999998</v>
      </c>
      <c r="V19" s="6">
        <f t="shared" ref="V19:V26" si="11">SUM(U19/B19)</f>
        <v>6.0859461538461536E-2</v>
      </c>
    </row>
    <row r="20" spans="1:22" x14ac:dyDescent="0.25">
      <c r="A20" s="10">
        <v>2</v>
      </c>
      <c r="B20" s="5">
        <v>66531</v>
      </c>
      <c r="C20" s="5">
        <v>70404</v>
      </c>
      <c r="D20" s="8">
        <v>75448</v>
      </c>
      <c r="E20" s="8"/>
      <c r="F20" s="8">
        <f t="shared" si="9"/>
        <v>8917</v>
      </c>
      <c r="G20" s="6">
        <f t="shared" si="2"/>
        <v>0.11818736083130103</v>
      </c>
      <c r="H20" s="6"/>
      <c r="I20" s="1" t="s">
        <v>36</v>
      </c>
      <c r="J20" s="5">
        <f>C20*2.75%+B20</f>
        <v>68467.11</v>
      </c>
      <c r="K20" s="1" t="s">
        <v>36</v>
      </c>
      <c r="L20" s="20" t="s">
        <v>48</v>
      </c>
      <c r="M20" s="5">
        <v>70404</v>
      </c>
      <c r="N20" s="5">
        <f t="shared" si="3"/>
        <v>71108.039999999994</v>
      </c>
      <c r="O20" s="5">
        <f t="shared" si="10"/>
        <v>71819.1204</v>
      </c>
      <c r="P20" s="5">
        <f t="shared" si="4"/>
        <v>73075.955006999997</v>
      </c>
      <c r="Q20" s="5">
        <f t="shared" si="5"/>
        <v>74537.474107139991</v>
      </c>
      <c r="R20" s="8">
        <f t="shared" si="6"/>
        <v>910.52589286000875</v>
      </c>
      <c r="S20" s="6">
        <f t="shared" si="7"/>
        <v>1.2068257513254278E-2</v>
      </c>
      <c r="T20" s="6"/>
      <c r="U20" s="12">
        <f t="shared" si="8"/>
        <v>4217.42</v>
      </c>
      <c r="V20" s="6">
        <f t="shared" si="11"/>
        <v>6.3390299258992047E-2</v>
      </c>
    </row>
    <row r="21" spans="1:22" x14ac:dyDescent="0.25">
      <c r="A21" s="10">
        <v>3</v>
      </c>
      <c r="B21" s="5">
        <v>68893</v>
      </c>
      <c r="C21" s="5">
        <v>72903</v>
      </c>
      <c r="D21" s="8">
        <v>78226</v>
      </c>
      <c r="E21" s="8"/>
      <c r="F21" s="8">
        <f t="shared" si="9"/>
        <v>9333</v>
      </c>
      <c r="G21" s="6">
        <f t="shared" si="2"/>
        <v>0.11930815841280393</v>
      </c>
      <c r="H21" s="6"/>
      <c r="I21" s="1" t="s">
        <v>37</v>
      </c>
      <c r="J21" s="5">
        <v>70898</v>
      </c>
      <c r="K21" s="1" t="s">
        <v>37</v>
      </c>
      <c r="L21" s="20" t="s">
        <v>48</v>
      </c>
      <c r="M21" s="5">
        <v>72903</v>
      </c>
      <c r="N21" s="5">
        <f t="shared" si="3"/>
        <v>73632.03</v>
      </c>
      <c r="O21" s="5">
        <f t="shared" si="10"/>
        <v>74368.350300000006</v>
      </c>
      <c r="P21" s="5">
        <f t="shared" si="4"/>
        <v>75669.796430250004</v>
      </c>
      <c r="Q21" s="5">
        <f t="shared" si="5"/>
        <v>77183.192358854998</v>
      </c>
      <c r="R21" s="8">
        <f t="shared" si="6"/>
        <v>1042.807641145002</v>
      </c>
      <c r="S21" s="6">
        <f t="shared" si="7"/>
        <v>1.3330703872689413E-2</v>
      </c>
      <c r="T21" s="6"/>
      <c r="U21" s="12">
        <f t="shared" si="8"/>
        <v>4479.8150000000005</v>
      </c>
      <c r="V21" s="6">
        <f t="shared" si="11"/>
        <v>6.5025692015153944E-2</v>
      </c>
    </row>
    <row r="22" spans="1:22" x14ac:dyDescent="0.25">
      <c r="A22" s="10">
        <v>4</v>
      </c>
      <c r="B22" s="5">
        <v>71244</v>
      </c>
      <c r="C22" s="5">
        <v>75390</v>
      </c>
      <c r="D22" s="8">
        <v>80989</v>
      </c>
      <c r="E22" s="8"/>
      <c r="F22" s="8">
        <f t="shared" si="9"/>
        <v>9745</v>
      </c>
      <c r="G22" s="6">
        <f t="shared" si="2"/>
        <v>0.12032498240501796</v>
      </c>
      <c r="H22" s="6"/>
      <c r="I22" s="1" t="s">
        <v>38</v>
      </c>
      <c r="J22" s="5">
        <v>73317</v>
      </c>
      <c r="K22" s="1" t="s">
        <v>38</v>
      </c>
      <c r="L22" s="20" t="s">
        <v>48</v>
      </c>
      <c r="M22" s="5">
        <v>75390</v>
      </c>
      <c r="N22" s="5">
        <f t="shared" si="3"/>
        <v>76143.899999999994</v>
      </c>
      <c r="O22" s="5">
        <f t="shared" si="10"/>
        <v>76905.338999999993</v>
      </c>
      <c r="P22" s="5">
        <f t="shared" si="4"/>
        <v>78251.182432499991</v>
      </c>
      <c r="Q22" s="5">
        <f t="shared" si="5"/>
        <v>79816.206081149983</v>
      </c>
      <c r="R22" s="8">
        <f t="shared" si="6"/>
        <v>1172.7939188500168</v>
      </c>
      <c r="S22" s="6">
        <f t="shared" si="7"/>
        <v>1.4480903812246315E-2</v>
      </c>
      <c r="T22" s="6"/>
      <c r="U22" s="12">
        <f t="shared" si="8"/>
        <v>4740.95</v>
      </c>
      <c r="V22" s="6">
        <f t="shared" si="11"/>
        <v>6.6545252933580365E-2</v>
      </c>
    </row>
    <row r="23" spans="1:22" x14ac:dyDescent="0.25">
      <c r="A23" s="10">
        <v>5</v>
      </c>
      <c r="B23" s="5">
        <v>73600</v>
      </c>
      <c r="C23" s="5">
        <v>77884</v>
      </c>
      <c r="D23" s="8">
        <v>83760</v>
      </c>
      <c r="E23" s="8"/>
      <c r="F23" s="8">
        <f t="shared" si="9"/>
        <v>10160</v>
      </c>
      <c r="G23" s="6">
        <f t="shared" si="2"/>
        <v>0.12129894937917861</v>
      </c>
      <c r="H23" s="6"/>
      <c r="I23" s="1" t="s">
        <v>39</v>
      </c>
      <c r="J23" s="5">
        <v>75742</v>
      </c>
      <c r="K23" s="1" t="s">
        <v>39</v>
      </c>
      <c r="L23" s="20" t="s">
        <v>48</v>
      </c>
      <c r="M23" s="5">
        <v>77884</v>
      </c>
      <c r="N23" s="5">
        <f t="shared" si="3"/>
        <v>78662.84</v>
      </c>
      <c r="O23" s="5">
        <f t="shared" si="10"/>
        <v>79449.468399999998</v>
      </c>
      <c r="P23" s="5">
        <f t="shared" si="4"/>
        <v>80839.834096999999</v>
      </c>
      <c r="Q23" s="5">
        <f t="shared" si="5"/>
        <v>82456.630778940002</v>
      </c>
      <c r="R23" s="8">
        <f t="shared" si="6"/>
        <v>1303.3692210599984</v>
      </c>
      <c r="S23" s="6">
        <f t="shared" si="7"/>
        <v>1.5560759563753562E-2</v>
      </c>
      <c r="T23" s="6"/>
      <c r="U23" s="12">
        <f t="shared" si="8"/>
        <v>5002.82</v>
      </c>
      <c r="V23" s="6">
        <f t="shared" si="11"/>
        <v>6.7973097826086959E-2</v>
      </c>
    </row>
    <row r="24" spans="1:22" x14ac:dyDescent="0.25">
      <c r="A24" s="10">
        <v>6</v>
      </c>
      <c r="B24" s="5">
        <v>74973</v>
      </c>
      <c r="C24" s="5">
        <v>79337</v>
      </c>
      <c r="D24" s="8">
        <v>85375</v>
      </c>
      <c r="E24" s="8"/>
      <c r="F24" s="8">
        <f t="shared" si="9"/>
        <v>10402</v>
      </c>
      <c r="G24" s="6">
        <f t="shared" si="2"/>
        <v>0.1218389458272328</v>
      </c>
      <c r="H24" s="6"/>
      <c r="I24" s="1" t="s">
        <v>40</v>
      </c>
      <c r="J24" s="5">
        <v>77155</v>
      </c>
      <c r="K24" s="1" t="s">
        <v>40</v>
      </c>
      <c r="L24" s="20" t="s">
        <v>48</v>
      </c>
      <c r="M24" s="5">
        <v>79337</v>
      </c>
      <c r="N24" s="5">
        <f t="shared" si="3"/>
        <v>80130.37</v>
      </c>
      <c r="O24" s="5">
        <f t="shared" si="10"/>
        <v>80931.673699999999</v>
      </c>
      <c r="P24" s="5">
        <f t="shared" si="4"/>
        <v>82347.977989749998</v>
      </c>
      <c r="Q24" s="5">
        <f t="shared" si="5"/>
        <v>83994.937549544993</v>
      </c>
      <c r="R24" s="8">
        <f t="shared" si="6"/>
        <v>1380.0624504550069</v>
      </c>
      <c r="S24" s="6">
        <f t="shared" si="7"/>
        <v>1.616471391455352E-2</v>
      </c>
      <c r="T24" s="6"/>
      <c r="U24" s="12">
        <f t="shared" si="8"/>
        <v>5155.3850000000002</v>
      </c>
      <c r="V24" s="6">
        <f t="shared" si="11"/>
        <v>6.8763221426380167E-2</v>
      </c>
    </row>
    <row r="25" spans="1:22" x14ac:dyDescent="0.25">
      <c r="A25" s="10" t="s">
        <v>13</v>
      </c>
      <c r="B25" s="5">
        <v>77275</v>
      </c>
      <c r="C25" s="5">
        <v>81821</v>
      </c>
      <c r="D25" s="8">
        <v>88135</v>
      </c>
      <c r="E25" s="8"/>
      <c r="F25" s="8">
        <f t="shared" si="9"/>
        <v>10860</v>
      </c>
      <c r="G25" s="6">
        <f t="shared" si="2"/>
        <v>0.12322006013502014</v>
      </c>
      <c r="H25" s="6"/>
      <c r="I25" s="5" t="s">
        <v>25</v>
      </c>
      <c r="J25" s="12">
        <v>79548</v>
      </c>
      <c r="K25" s="5" t="s">
        <v>25</v>
      </c>
      <c r="L25" s="20" t="s">
        <v>48</v>
      </c>
      <c r="M25" s="12">
        <v>81821</v>
      </c>
      <c r="N25" s="5">
        <f t="shared" si="3"/>
        <v>82639.210000000006</v>
      </c>
      <c r="O25" s="5">
        <f t="shared" si="10"/>
        <v>83465.602100000004</v>
      </c>
      <c r="P25" s="5">
        <f t="shared" si="4"/>
        <v>84926.250136750008</v>
      </c>
      <c r="Q25" s="5">
        <f t="shared" si="5"/>
        <v>86624.775139485006</v>
      </c>
      <c r="R25" s="8">
        <f t="shared" si="6"/>
        <v>1510.2248605149944</v>
      </c>
      <c r="S25" s="6">
        <f t="shared" si="7"/>
        <v>1.7135358943836096E-2</v>
      </c>
      <c r="T25" s="6"/>
      <c r="U25" s="12">
        <f t="shared" si="8"/>
        <v>5416.2049999999999</v>
      </c>
      <c r="V25" s="6">
        <f t="shared" si="11"/>
        <v>7.0090003235198969E-2</v>
      </c>
    </row>
    <row r="26" spans="1:22" x14ac:dyDescent="0.25">
      <c r="A26" s="10" t="s">
        <v>10</v>
      </c>
      <c r="B26" s="5">
        <v>79552</v>
      </c>
      <c r="C26" s="5">
        <v>84296</v>
      </c>
      <c r="D26" s="8">
        <v>90884</v>
      </c>
      <c r="E26" s="8"/>
      <c r="F26" s="8">
        <f t="shared" si="9"/>
        <v>11332</v>
      </c>
      <c r="G26" s="6">
        <f t="shared" si="2"/>
        <v>0.12468641345011224</v>
      </c>
      <c r="H26" s="6"/>
      <c r="I26" s="5" t="s">
        <v>25</v>
      </c>
      <c r="J26" s="12">
        <v>81924</v>
      </c>
      <c r="K26" s="5" t="s">
        <v>25</v>
      </c>
      <c r="L26" s="20" t="s">
        <v>48</v>
      </c>
      <c r="M26" s="12">
        <v>84296</v>
      </c>
      <c r="N26" s="5">
        <f t="shared" si="3"/>
        <v>85138.96</v>
      </c>
      <c r="O26" s="5">
        <f t="shared" si="10"/>
        <v>85990.349600000001</v>
      </c>
      <c r="P26" s="5">
        <f t="shared" si="4"/>
        <v>87495.180718000003</v>
      </c>
      <c r="Q26" s="5">
        <f t="shared" si="5"/>
        <v>89245.084332359998</v>
      </c>
      <c r="R26" s="8">
        <f t="shared" si="6"/>
        <v>1638.9156676400016</v>
      </c>
      <c r="S26" s="6">
        <f t="shared" si="7"/>
        <v>1.8033049465692549E-2</v>
      </c>
      <c r="T26" s="6"/>
      <c r="U26" s="12">
        <f t="shared" si="8"/>
        <v>5676.08</v>
      </c>
      <c r="V26" s="6">
        <f t="shared" si="11"/>
        <v>7.1350563153660493E-2</v>
      </c>
    </row>
    <row r="27" spans="1:22" ht="13.5" thickBot="1" x14ac:dyDescent="0.3">
      <c r="F27" s="8"/>
      <c r="G27" s="6"/>
      <c r="H27" s="6"/>
      <c r="I27" s="6"/>
      <c r="J27" s="12"/>
      <c r="M27" s="12"/>
      <c r="N27" s="5"/>
      <c r="O27" s="5"/>
      <c r="P27" s="5"/>
      <c r="Q27" s="5"/>
      <c r="R27" s="8"/>
      <c r="S27" s="6"/>
      <c r="T27" s="6"/>
      <c r="V27" s="6"/>
    </row>
    <row r="28" spans="1:22" ht="13.5" thickBot="1" x14ac:dyDescent="0.3">
      <c r="C28" s="4"/>
      <c r="D28" s="28" t="s">
        <v>7</v>
      </c>
      <c r="F28" s="8"/>
      <c r="G28" s="6"/>
      <c r="H28" s="6"/>
      <c r="I28" s="6"/>
      <c r="M28" s="12"/>
      <c r="N28" s="5"/>
      <c r="O28" s="5"/>
      <c r="P28" s="5"/>
      <c r="Q28" s="5"/>
      <c r="R28" s="8"/>
      <c r="S28" s="6"/>
      <c r="T28" s="6"/>
      <c r="V28" s="6"/>
    </row>
    <row r="29" spans="1:22" x14ac:dyDescent="0.25">
      <c r="A29" s="10">
        <v>1</v>
      </c>
      <c r="B29" s="5">
        <v>75647</v>
      </c>
      <c r="C29" s="5">
        <v>80051</v>
      </c>
      <c r="D29" s="8">
        <v>86168</v>
      </c>
      <c r="E29" s="8"/>
      <c r="F29" s="8">
        <f t="shared" ref="F29:F35" si="12">SUM(D29-B29)</f>
        <v>10521</v>
      </c>
      <c r="G29" s="6">
        <f t="shared" si="2"/>
        <v>0.12209869092934732</v>
      </c>
      <c r="H29" s="6"/>
      <c r="I29" s="5" t="s">
        <v>25</v>
      </c>
      <c r="J29" s="12">
        <v>77849</v>
      </c>
      <c r="K29" s="5" t="s">
        <v>25</v>
      </c>
      <c r="L29" s="20" t="s">
        <v>48</v>
      </c>
      <c r="M29" s="12">
        <v>80051</v>
      </c>
      <c r="N29" s="5">
        <f t="shared" si="3"/>
        <v>80851.509999999995</v>
      </c>
      <c r="O29" s="5">
        <f t="shared" si="10"/>
        <v>81660.025099999999</v>
      </c>
      <c r="P29" s="5">
        <f t="shared" si="4"/>
        <v>83089.07553925</v>
      </c>
      <c r="Q29" s="5">
        <f t="shared" si="5"/>
        <v>84750.857050035003</v>
      </c>
      <c r="R29" s="8">
        <f t="shared" si="6"/>
        <v>1417.1429499649967</v>
      </c>
      <c r="S29" s="6">
        <f t="shared" si="7"/>
        <v>1.6446278780579759E-2</v>
      </c>
      <c r="T29" s="6"/>
      <c r="U29" s="12">
        <f t="shared" si="8"/>
        <v>5230.3549999999996</v>
      </c>
      <c r="V29" s="6">
        <f t="shared" ref="V29:V35" si="13">SUM(U29/B29)</f>
        <v>6.9141605086784672E-2</v>
      </c>
    </row>
    <row r="30" spans="1:22" x14ac:dyDescent="0.25">
      <c r="A30" s="10">
        <v>2</v>
      </c>
      <c r="B30" s="5">
        <v>78670</v>
      </c>
      <c r="C30" s="5">
        <v>83337</v>
      </c>
      <c r="D30" s="8">
        <v>89819</v>
      </c>
      <c r="E30" s="8"/>
      <c r="F30" s="8">
        <f t="shared" si="12"/>
        <v>11149</v>
      </c>
      <c r="G30" s="6">
        <f t="shared" si="2"/>
        <v>0.12412741179483183</v>
      </c>
      <c r="H30" s="6"/>
      <c r="I30" s="5" t="s">
        <v>25</v>
      </c>
      <c r="J30" s="12">
        <v>81004</v>
      </c>
      <c r="K30" s="5" t="s">
        <v>25</v>
      </c>
      <c r="L30" s="20" t="s">
        <v>48</v>
      </c>
      <c r="M30" s="12">
        <v>83337</v>
      </c>
      <c r="N30" s="5">
        <f t="shared" si="3"/>
        <v>84170.37</v>
      </c>
      <c r="O30" s="5">
        <f t="shared" si="10"/>
        <v>85012.073699999994</v>
      </c>
      <c r="P30" s="5">
        <f t="shared" si="4"/>
        <v>86499.784989749998</v>
      </c>
      <c r="Q30" s="5">
        <f t="shared" si="5"/>
        <v>88229.780689545005</v>
      </c>
      <c r="R30" s="8">
        <f t="shared" si="6"/>
        <v>1589.2193104549951</v>
      </c>
      <c r="S30" s="6">
        <f t="shared" si="7"/>
        <v>1.7693576085850378E-2</v>
      </c>
      <c r="T30" s="6"/>
      <c r="U30" s="12">
        <f t="shared" si="8"/>
        <v>5575.3850000000002</v>
      </c>
      <c r="V30" s="6">
        <f t="shared" si="13"/>
        <v>7.0870535146815822E-2</v>
      </c>
    </row>
    <row r="31" spans="1:22" x14ac:dyDescent="0.25">
      <c r="A31" s="10">
        <v>3</v>
      </c>
      <c r="B31" s="5">
        <v>81676</v>
      </c>
      <c r="C31" s="5">
        <v>86604</v>
      </c>
      <c r="D31" s="8">
        <v>93449</v>
      </c>
      <c r="E31" s="8"/>
      <c r="F31" s="8">
        <f t="shared" si="12"/>
        <v>11773</v>
      </c>
      <c r="G31" s="6">
        <f t="shared" si="2"/>
        <v>0.12598315658808548</v>
      </c>
      <c r="H31" s="6"/>
      <c r="I31" s="5" t="s">
        <v>25</v>
      </c>
      <c r="J31" s="12">
        <v>84140</v>
      </c>
      <c r="K31" s="5" t="s">
        <v>25</v>
      </c>
      <c r="L31" s="20" t="s">
        <v>48</v>
      </c>
      <c r="M31" s="12">
        <v>86604</v>
      </c>
      <c r="N31" s="5">
        <f t="shared" si="3"/>
        <v>87470.04</v>
      </c>
      <c r="O31" s="5">
        <f t="shared" si="10"/>
        <v>88344.740399999995</v>
      </c>
      <c r="P31" s="5">
        <f t="shared" si="4"/>
        <v>89890.773356999998</v>
      </c>
      <c r="Q31" s="5">
        <f t="shared" si="5"/>
        <v>91688.588824139995</v>
      </c>
      <c r="R31" s="8">
        <f t="shared" si="6"/>
        <v>1760.4111758600047</v>
      </c>
      <c r="S31" s="6">
        <f t="shared" si="7"/>
        <v>1.8838202397671509E-2</v>
      </c>
      <c r="T31" s="6"/>
      <c r="U31" s="12">
        <f t="shared" si="8"/>
        <v>5918.42</v>
      </c>
      <c r="V31" s="6">
        <f t="shared" si="13"/>
        <v>7.2462167589010237E-2</v>
      </c>
    </row>
    <row r="32" spans="1:22" x14ac:dyDescent="0.25">
      <c r="A32" s="10">
        <v>4</v>
      </c>
      <c r="B32" s="5">
        <v>84706</v>
      </c>
      <c r="C32" s="5">
        <v>89898</v>
      </c>
      <c r="D32" s="8">
        <v>97109</v>
      </c>
      <c r="F32" s="8">
        <f t="shared" si="12"/>
        <v>12403</v>
      </c>
      <c r="G32" s="6">
        <f t="shared" si="2"/>
        <v>0.12772245620900224</v>
      </c>
      <c r="H32" s="6"/>
      <c r="I32" s="5" t="s">
        <v>25</v>
      </c>
      <c r="J32" s="12">
        <v>87302</v>
      </c>
      <c r="K32" s="5" t="s">
        <v>25</v>
      </c>
      <c r="L32" s="20" t="s">
        <v>48</v>
      </c>
      <c r="M32" s="12">
        <v>89898</v>
      </c>
      <c r="N32" s="5">
        <f t="shared" si="3"/>
        <v>90796.98</v>
      </c>
      <c r="O32" s="5">
        <f t="shared" si="10"/>
        <v>91704.949800000002</v>
      </c>
      <c r="P32" s="5">
        <f t="shared" si="4"/>
        <v>93309.786421500001</v>
      </c>
      <c r="Q32" s="5">
        <f t="shared" si="5"/>
        <v>95175.982149930001</v>
      </c>
      <c r="R32" s="8">
        <f t="shared" si="6"/>
        <v>1933.0178500699985</v>
      </c>
      <c r="S32" s="6">
        <f t="shared" si="7"/>
        <v>1.9905650867272844E-2</v>
      </c>
      <c r="T32" s="6"/>
      <c r="U32" s="12">
        <f t="shared" si="8"/>
        <v>6264.29</v>
      </c>
      <c r="V32" s="6">
        <f t="shared" si="13"/>
        <v>7.395332089816542E-2</v>
      </c>
    </row>
    <row r="33" spans="1:22" x14ac:dyDescent="0.25">
      <c r="A33" s="10">
        <v>5</v>
      </c>
      <c r="B33" s="5">
        <v>87258</v>
      </c>
      <c r="C33" s="5">
        <v>92672</v>
      </c>
      <c r="D33" s="8">
        <v>100191</v>
      </c>
      <c r="E33" s="8"/>
      <c r="F33" s="8">
        <f t="shared" si="12"/>
        <v>12933</v>
      </c>
      <c r="G33" s="6">
        <f t="shared" si="2"/>
        <v>0.12908345060933618</v>
      </c>
      <c r="H33" s="6"/>
      <c r="I33" s="5" t="s">
        <v>25</v>
      </c>
      <c r="J33" s="12">
        <v>89965</v>
      </c>
      <c r="K33" s="5" t="s">
        <v>25</v>
      </c>
      <c r="L33" s="20" t="s">
        <v>48</v>
      </c>
      <c r="M33" s="12">
        <v>92672</v>
      </c>
      <c r="N33" s="5">
        <f t="shared" si="3"/>
        <v>93598.720000000001</v>
      </c>
      <c r="O33" s="5">
        <f t="shared" si="10"/>
        <v>94534.707200000004</v>
      </c>
      <c r="P33" s="5">
        <f t="shared" si="4"/>
        <v>96189.064576000004</v>
      </c>
      <c r="Q33" s="5">
        <f t="shared" si="5"/>
        <v>98112.845867520009</v>
      </c>
      <c r="R33" s="8">
        <f t="shared" si="6"/>
        <v>2078.1541324799909</v>
      </c>
      <c r="S33" s="6">
        <f t="shared" si="7"/>
        <v>2.0741924249483398E-2</v>
      </c>
      <c r="T33" s="6"/>
      <c r="U33" s="12">
        <f t="shared" si="8"/>
        <v>6555.5599999999995</v>
      </c>
      <c r="V33" s="6">
        <f t="shared" si="13"/>
        <v>7.5128469595910977E-2</v>
      </c>
    </row>
    <row r="34" spans="1:22" x14ac:dyDescent="0.25">
      <c r="A34" s="10" t="s">
        <v>12</v>
      </c>
      <c r="B34" s="5">
        <v>89906</v>
      </c>
      <c r="C34" s="5">
        <v>95550</v>
      </c>
      <c r="D34" s="8">
        <v>103389</v>
      </c>
      <c r="E34" s="8"/>
      <c r="F34" s="8">
        <f t="shared" si="12"/>
        <v>13483</v>
      </c>
      <c r="G34" s="6">
        <f t="shared" si="2"/>
        <v>0.13041039182118019</v>
      </c>
      <c r="H34" s="6"/>
      <c r="I34" s="5" t="s">
        <v>25</v>
      </c>
      <c r="J34" s="12">
        <v>92728</v>
      </c>
      <c r="K34" s="5" t="s">
        <v>25</v>
      </c>
      <c r="L34" s="20" t="s">
        <v>48</v>
      </c>
      <c r="M34" s="12">
        <v>95550</v>
      </c>
      <c r="N34" s="5">
        <f t="shared" si="3"/>
        <v>96505.5</v>
      </c>
      <c r="O34" s="5">
        <f t="shared" si="10"/>
        <v>97470.554999999993</v>
      </c>
      <c r="P34" s="5">
        <f t="shared" si="4"/>
        <v>99176.289712499987</v>
      </c>
      <c r="Q34" s="5">
        <f t="shared" si="5"/>
        <v>101159.81550674999</v>
      </c>
      <c r="R34" s="8">
        <f t="shared" si="6"/>
        <v>2229.1844932500098</v>
      </c>
      <c r="S34" s="6">
        <f t="shared" si="7"/>
        <v>2.1561137966805075E-2</v>
      </c>
      <c r="T34" s="6"/>
      <c r="U34" s="12">
        <f t="shared" si="8"/>
        <v>6857.75</v>
      </c>
      <c r="V34" s="6">
        <f t="shared" si="13"/>
        <v>7.627688919538185E-2</v>
      </c>
    </row>
    <row r="35" spans="1:22" x14ac:dyDescent="0.25">
      <c r="A35" s="10" t="s">
        <v>10</v>
      </c>
      <c r="B35" s="5">
        <v>92550</v>
      </c>
      <c r="C35" s="5">
        <v>98424</v>
      </c>
      <c r="D35" s="8">
        <v>106582</v>
      </c>
      <c r="E35" s="8"/>
      <c r="F35" s="8">
        <f t="shared" si="12"/>
        <v>14032</v>
      </c>
      <c r="G35" s="6">
        <f t="shared" si="2"/>
        <v>0.13165450075997823</v>
      </c>
      <c r="H35" s="6"/>
      <c r="I35" s="5" t="s">
        <v>25</v>
      </c>
      <c r="J35" s="12">
        <v>95487</v>
      </c>
      <c r="K35" s="5" t="s">
        <v>25</v>
      </c>
      <c r="L35" s="20" t="s">
        <v>48</v>
      </c>
      <c r="M35" s="12">
        <v>98424</v>
      </c>
      <c r="N35" s="5">
        <f t="shared" si="3"/>
        <v>99408.24</v>
      </c>
      <c r="O35" s="5">
        <f t="shared" si="10"/>
        <v>100402.3224</v>
      </c>
      <c r="P35" s="5">
        <f t="shared" si="4"/>
        <v>102159.36304200001</v>
      </c>
      <c r="Q35" s="5">
        <f t="shared" si="5"/>
        <v>104202.55030284001</v>
      </c>
      <c r="R35" s="8">
        <f t="shared" si="6"/>
        <v>2379.4496971599874</v>
      </c>
      <c r="S35" s="6">
        <f t="shared" si="7"/>
        <v>2.2325061428383662E-2</v>
      </c>
      <c r="T35" s="6"/>
      <c r="U35" s="12">
        <f t="shared" si="8"/>
        <v>7159.52</v>
      </c>
      <c r="V35" s="6">
        <f t="shared" si="13"/>
        <v>7.7358400864397631E-2</v>
      </c>
    </row>
    <row r="36" spans="1:22" ht="13.5" thickBot="1" x14ac:dyDescent="0.3">
      <c r="A36" s="10"/>
      <c r="F36" s="8"/>
      <c r="G36" s="6"/>
      <c r="H36" s="6"/>
      <c r="I36" s="5"/>
      <c r="J36" s="12"/>
      <c r="M36" s="12"/>
      <c r="N36" s="5"/>
      <c r="O36" s="5"/>
      <c r="P36" s="5"/>
      <c r="Q36" s="5"/>
      <c r="R36" s="8"/>
      <c r="S36" s="6"/>
      <c r="T36" s="6"/>
      <c r="V36" s="6"/>
    </row>
    <row r="37" spans="1:22" ht="13.5" thickBot="1" x14ac:dyDescent="0.3">
      <c r="C37" s="3"/>
      <c r="D37" s="27" t="s">
        <v>8</v>
      </c>
      <c r="F37" s="8"/>
      <c r="G37" s="6"/>
      <c r="H37" s="6"/>
      <c r="I37" s="5"/>
      <c r="M37" s="12"/>
      <c r="N37" s="5"/>
      <c r="O37" s="5"/>
      <c r="P37" s="5"/>
      <c r="Q37" s="5"/>
      <c r="R37" s="8"/>
      <c r="S37" s="6"/>
      <c r="T37" s="6"/>
      <c r="V37" s="6"/>
    </row>
    <row r="38" spans="1:22" x14ac:dyDescent="0.25">
      <c r="A38" s="10">
        <v>1</v>
      </c>
      <c r="B38" s="5">
        <v>81080</v>
      </c>
      <c r="C38" s="5">
        <v>85957</v>
      </c>
      <c r="D38" s="8">
        <v>92730</v>
      </c>
      <c r="E38" s="8"/>
      <c r="F38" s="8">
        <f t="shared" ref="F38:F44" si="14">SUM(D38-B38)</f>
        <v>11650</v>
      </c>
      <c r="G38" s="6">
        <f t="shared" si="2"/>
        <v>0.12563355979726087</v>
      </c>
      <c r="H38" s="6"/>
      <c r="I38" s="5" t="s">
        <v>25</v>
      </c>
      <c r="J38" s="12">
        <v>83519</v>
      </c>
      <c r="K38" s="5" t="s">
        <v>25</v>
      </c>
      <c r="L38" s="20" t="s">
        <v>48</v>
      </c>
      <c r="M38" s="12">
        <v>85957</v>
      </c>
      <c r="N38" s="5">
        <f t="shared" si="3"/>
        <v>86816.57</v>
      </c>
      <c r="O38" s="5">
        <f t="shared" si="10"/>
        <v>87684.735700000005</v>
      </c>
      <c r="P38" s="5">
        <f t="shared" si="4"/>
        <v>89219.218574750004</v>
      </c>
      <c r="Q38" s="5">
        <f t="shared" si="5"/>
        <v>91003.60294624501</v>
      </c>
      <c r="R38" s="8">
        <f t="shared" si="6"/>
        <v>1726.3970537549903</v>
      </c>
      <c r="S38" s="6">
        <f t="shared" si="7"/>
        <v>1.8617459870106656E-2</v>
      </c>
      <c r="T38" s="6"/>
      <c r="U38" s="12">
        <f t="shared" si="8"/>
        <v>5850.4849999999997</v>
      </c>
      <c r="V38" s="6">
        <f t="shared" ref="V38:V44" si="15">SUM(U38/B38)</f>
        <v>7.2156943759250122E-2</v>
      </c>
    </row>
    <row r="39" spans="1:22" x14ac:dyDescent="0.25">
      <c r="A39" s="10">
        <v>2</v>
      </c>
      <c r="B39" s="5">
        <v>84247</v>
      </c>
      <c r="C39" s="5">
        <v>89399</v>
      </c>
      <c r="D39" s="8">
        <v>96555</v>
      </c>
      <c r="E39" s="8"/>
      <c r="F39" s="8">
        <f t="shared" si="14"/>
        <v>12308</v>
      </c>
      <c r="G39" s="6">
        <f t="shared" si="2"/>
        <v>0.12747138936357516</v>
      </c>
      <c r="H39" s="6"/>
      <c r="I39" s="5" t="s">
        <v>25</v>
      </c>
      <c r="J39" s="12">
        <v>85943</v>
      </c>
      <c r="K39" s="5" t="s">
        <v>25</v>
      </c>
      <c r="L39" s="20" t="s">
        <v>48</v>
      </c>
      <c r="M39" s="12">
        <v>89399</v>
      </c>
      <c r="N39" s="5">
        <f t="shared" si="3"/>
        <v>90292.99</v>
      </c>
      <c r="O39" s="5">
        <f t="shared" si="10"/>
        <v>91195.919900000008</v>
      </c>
      <c r="P39" s="5">
        <f t="shared" si="4"/>
        <v>92791.848498250009</v>
      </c>
      <c r="Q39" s="5">
        <f t="shared" si="5"/>
        <v>94647.685468215015</v>
      </c>
      <c r="R39" s="8">
        <f t="shared" si="6"/>
        <v>1907.3145317849849</v>
      </c>
      <c r="S39" s="6">
        <f t="shared" si="7"/>
        <v>1.9753658865775826E-2</v>
      </c>
      <c r="T39" s="6"/>
      <c r="U39" s="12">
        <f t="shared" si="8"/>
        <v>6211.8950000000004</v>
      </c>
      <c r="V39" s="6">
        <f t="shared" si="15"/>
        <v>7.3734316948971479E-2</v>
      </c>
    </row>
    <row r="40" spans="1:22" x14ac:dyDescent="0.25">
      <c r="A40" s="10">
        <v>3</v>
      </c>
      <c r="B40" s="5">
        <v>87425</v>
      </c>
      <c r="C40" s="5">
        <v>92853</v>
      </c>
      <c r="D40" s="8">
        <v>100392</v>
      </c>
      <c r="E40" s="8"/>
      <c r="F40" s="8">
        <f t="shared" si="14"/>
        <v>12967</v>
      </c>
      <c r="G40" s="6">
        <f t="shared" si="2"/>
        <v>0.12916367838074747</v>
      </c>
      <c r="H40" s="6"/>
      <c r="I40" s="5" t="s">
        <v>25</v>
      </c>
      <c r="J40" s="12">
        <v>90004</v>
      </c>
      <c r="K40" s="5" t="s">
        <v>25</v>
      </c>
      <c r="L40" s="20" t="s">
        <v>48</v>
      </c>
      <c r="M40" s="12">
        <v>92853</v>
      </c>
      <c r="N40" s="5">
        <f t="shared" si="3"/>
        <v>93781.53</v>
      </c>
      <c r="O40" s="5">
        <f t="shared" si="10"/>
        <v>94719.345300000001</v>
      </c>
      <c r="P40" s="5">
        <f t="shared" si="4"/>
        <v>96376.933842750004</v>
      </c>
      <c r="Q40" s="5">
        <f t="shared" si="5"/>
        <v>98304.472519604999</v>
      </c>
      <c r="R40" s="8">
        <f t="shared" si="6"/>
        <v>2087.5274803950015</v>
      </c>
      <c r="S40" s="6">
        <f t="shared" si="7"/>
        <v>2.0793763252002165E-2</v>
      </c>
      <c r="T40" s="6"/>
      <c r="U40" s="12">
        <f t="shared" si="8"/>
        <v>6574.5650000000005</v>
      </c>
      <c r="V40" s="6">
        <f t="shared" si="15"/>
        <v>7.5202344867028884E-2</v>
      </c>
    </row>
    <row r="41" spans="1:22" x14ac:dyDescent="0.25">
      <c r="A41" s="10">
        <v>4</v>
      </c>
      <c r="B41" s="5">
        <v>90591</v>
      </c>
      <c r="C41" s="5">
        <v>96295</v>
      </c>
      <c r="D41" s="8">
        <v>104217</v>
      </c>
      <c r="E41" s="8"/>
      <c r="F41" s="8">
        <f t="shared" si="14"/>
        <v>13626</v>
      </c>
      <c r="G41" s="6">
        <f t="shared" si="2"/>
        <v>0.13074642332824779</v>
      </c>
      <c r="H41" s="6"/>
      <c r="I41" s="5" t="s">
        <v>25</v>
      </c>
      <c r="J41" s="12">
        <v>93443</v>
      </c>
      <c r="K41" s="5" t="s">
        <v>25</v>
      </c>
      <c r="L41" s="20" t="s">
        <v>48</v>
      </c>
      <c r="M41" s="12">
        <v>96295</v>
      </c>
      <c r="N41" s="5">
        <f t="shared" si="3"/>
        <v>97257.95</v>
      </c>
      <c r="O41" s="5">
        <f t="shared" si="10"/>
        <v>98230.529500000004</v>
      </c>
      <c r="P41" s="5">
        <f t="shared" si="4"/>
        <v>99949.563766250008</v>
      </c>
      <c r="Q41" s="5">
        <f t="shared" si="5"/>
        <v>101948.555041575</v>
      </c>
      <c r="R41" s="8">
        <f t="shared" si="6"/>
        <v>2268.444958424996</v>
      </c>
      <c r="S41" s="6">
        <f t="shared" si="7"/>
        <v>2.1766554001986203E-2</v>
      </c>
      <c r="T41" s="6"/>
      <c r="U41" s="12">
        <f t="shared" si="8"/>
        <v>6935.9750000000004</v>
      </c>
      <c r="V41" s="6">
        <f t="shared" si="15"/>
        <v>7.6563621110264823E-2</v>
      </c>
    </row>
    <row r="42" spans="1:22" x14ac:dyDescent="0.25">
      <c r="A42" s="10">
        <v>5</v>
      </c>
      <c r="B42" s="5">
        <v>93297</v>
      </c>
      <c r="C42" s="5">
        <v>99236</v>
      </c>
      <c r="D42" s="8">
        <v>107485</v>
      </c>
      <c r="E42" s="8"/>
      <c r="F42" s="8">
        <f t="shared" si="14"/>
        <v>14188</v>
      </c>
      <c r="G42" s="6">
        <f t="shared" si="2"/>
        <v>0.13199981392752477</v>
      </c>
      <c r="H42" s="6"/>
      <c r="I42" s="5" t="s">
        <v>25</v>
      </c>
      <c r="J42" s="12">
        <v>96267</v>
      </c>
      <c r="K42" s="5" t="s">
        <v>25</v>
      </c>
      <c r="L42" s="20" t="s">
        <v>48</v>
      </c>
      <c r="M42" s="12">
        <v>99236</v>
      </c>
      <c r="N42" s="5">
        <f t="shared" si="3"/>
        <v>100228.36</v>
      </c>
      <c r="O42" s="5">
        <f t="shared" si="10"/>
        <v>101230.6436</v>
      </c>
      <c r="P42" s="5">
        <f t="shared" si="4"/>
        <v>103002.179863</v>
      </c>
      <c r="Q42" s="5">
        <f t="shared" si="5"/>
        <v>105062.22346025999</v>
      </c>
      <c r="R42" s="8">
        <f t="shared" si="6"/>
        <v>2422.7765397400071</v>
      </c>
      <c r="S42" s="6">
        <f t="shared" si="7"/>
        <v>2.2540601383821066E-2</v>
      </c>
      <c r="T42" s="6"/>
      <c r="U42" s="12">
        <f t="shared" si="8"/>
        <v>7244.78</v>
      </c>
      <c r="V42" s="6">
        <f t="shared" si="15"/>
        <v>7.7652872010889953E-2</v>
      </c>
    </row>
    <row r="43" spans="1:22" x14ac:dyDescent="0.25">
      <c r="A43" s="10" t="s">
        <v>12</v>
      </c>
      <c r="B43" s="5">
        <v>96148</v>
      </c>
      <c r="C43" s="5">
        <v>102335</v>
      </c>
      <c r="D43" s="8">
        <v>110928</v>
      </c>
      <c r="E43" s="8"/>
      <c r="F43" s="8">
        <f t="shared" si="14"/>
        <v>14780</v>
      </c>
      <c r="G43" s="6">
        <f t="shared" si="2"/>
        <v>0.13323957882590509</v>
      </c>
      <c r="H43" s="6"/>
      <c r="I43" s="5" t="s">
        <v>25</v>
      </c>
      <c r="J43" s="12">
        <v>99242</v>
      </c>
      <c r="K43" s="5" t="s">
        <v>25</v>
      </c>
      <c r="L43" s="20" t="s">
        <v>48</v>
      </c>
      <c r="M43" s="12">
        <v>102335</v>
      </c>
      <c r="N43" s="5">
        <f t="shared" si="3"/>
        <v>103358.35</v>
      </c>
      <c r="O43" s="5">
        <f t="shared" si="10"/>
        <v>104391.9335</v>
      </c>
      <c r="P43" s="5">
        <f t="shared" si="4"/>
        <v>106218.79233625</v>
      </c>
      <c r="Q43" s="5">
        <f t="shared" si="5"/>
        <v>108343.168182975</v>
      </c>
      <c r="R43" s="8">
        <f t="shared" si="6"/>
        <v>2584.8318170249986</v>
      </c>
      <c r="S43" s="6">
        <f t="shared" si="7"/>
        <v>2.3301887864425559E-2</v>
      </c>
      <c r="T43" s="6"/>
      <c r="U43" s="12">
        <f t="shared" si="8"/>
        <v>7570.1750000000002</v>
      </c>
      <c r="V43" s="6">
        <f t="shared" si="15"/>
        <v>7.8734607064109494E-2</v>
      </c>
    </row>
    <row r="44" spans="1:22" x14ac:dyDescent="0.25">
      <c r="A44" s="10" t="s">
        <v>10</v>
      </c>
      <c r="B44" s="5">
        <v>98995</v>
      </c>
      <c r="C44" s="5">
        <v>105429</v>
      </c>
      <c r="D44" s="8">
        <v>114366</v>
      </c>
      <c r="E44" s="8"/>
      <c r="F44" s="8">
        <f t="shared" si="14"/>
        <v>15371</v>
      </c>
      <c r="G44" s="6">
        <f t="shared" si="2"/>
        <v>0.13440183271251946</v>
      </c>
      <c r="H44" s="6"/>
      <c r="I44" s="5" t="s">
        <v>25</v>
      </c>
      <c r="J44" s="12">
        <v>102212</v>
      </c>
      <c r="K44" s="5" t="s">
        <v>25</v>
      </c>
      <c r="L44" s="20" t="s">
        <v>48</v>
      </c>
      <c r="M44" s="12">
        <v>105429</v>
      </c>
      <c r="N44" s="5">
        <f t="shared" si="3"/>
        <v>106483.29</v>
      </c>
      <c r="O44" s="5">
        <f t="shared" si="10"/>
        <v>107548.12289999999</v>
      </c>
      <c r="P44" s="5">
        <f t="shared" si="4"/>
        <v>109430.21505074999</v>
      </c>
      <c r="Q44" s="5">
        <f t="shared" si="5"/>
        <v>111618.81935176499</v>
      </c>
      <c r="R44" s="8">
        <f t="shared" si="6"/>
        <v>2747.1806482350075</v>
      </c>
      <c r="S44" s="6">
        <f t="shared" si="7"/>
        <v>2.4020955950501088E-2</v>
      </c>
      <c r="T44" s="6"/>
      <c r="U44" s="12">
        <f t="shared" si="8"/>
        <v>7895.0450000000001</v>
      </c>
      <c r="V44" s="6">
        <f t="shared" si="15"/>
        <v>7.9751957169554022E-2</v>
      </c>
    </row>
    <row r="45" spans="1:22" x14ac:dyDescent="0.25">
      <c r="A45" s="10"/>
      <c r="F45" s="8"/>
    </row>
    <row r="46" spans="1:22" x14ac:dyDescent="0.25">
      <c r="B46" s="15"/>
      <c r="C46" s="15"/>
      <c r="D46" s="15" t="s">
        <v>99</v>
      </c>
      <c r="E46" s="14"/>
      <c r="F46" s="14"/>
      <c r="G46" s="14"/>
      <c r="H46" s="14"/>
      <c r="I46" s="14"/>
      <c r="K46" s="14"/>
      <c r="L46" s="14"/>
      <c r="M46" s="14"/>
      <c r="P46" s="14"/>
      <c r="Q46" s="14"/>
      <c r="S46" s="14"/>
      <c r="T46" s="14"/>
      <c r="V46" s="2" t="s">
        <v>53</v>
      </c>
    </row>
    <row r="47" spans="1:22" x14ac:dyDescent="0.25">
      <c r="B47" s="16"/>
      <c r="C47" s="16"/>
      <c r="D47" s="15" t="s">
        <v>100</v>
      </c>
      <c r="E47" s="14"/>
      <c r="F47" s="14"/>
      <c r="G47" s="14"/>
      <c r="H47" s="14"/>
      <c r="I47" s="14"/>
      <c r="J47" s="14"/>
      <c r="K47" s="14"/>
      <c r="L47" s="14"/>
      <c r="M47" s="14"/>
      <c r="O47" s="14"/>
      <c r="P47" s="14"/>
      <c r="Q47" s="14"/>
      <c r="R47" s="14"/>
      <c r="S47" s="49" t="s">
        <v>53</v>
      </c>
      <c r="T47" s="14"/>
    </row>
    <row r="48" spans="1:22" x14ac:dyDescent="0.25">
      <c r="B48" s="15"/>
      <c r="C48" s="15"/>
      <c r="D48" s="14"/>
      <c r="E48" s="14"/>
      <c r="F48" s="14"/>
      <c r="G48" s="14"/>
      <c r="H48" s="14"/>
      <c r="I48" s="14"/>
      <c r="J48" s="14"/>
      <c r="K48" s="14"/>
      <c r="L48" s="14"/>
      <c r="M48" s="14"/>
      <c r="N48" s="14"/>
      <c r="O48" s="14"/>
      <c r="P48" s="14"/>
      <c r="Q48" s="14"/>
      <c r="R48" s="14"/>
      <c r="S48" s="14"/>
      <c r="T48" s="14"/>
    </row>
    <row r="49" spans="2:20" x14ac:dyDescent="0.25">
      <c r="B49" s="14"/>
      <c r="C49" s="14"/>
      <c r="D49" s="14"/>
      <c r="E49" s="14"/>
      <c r="F49" s="14"/>
      <c r="G49" s="14"/>
      <c r="H49" s="14"/>
      <c r="I49" s="14"/>
      <c r="J49" s="14"/>
      <c r="K49" s="14"/>
      <c r="M49" s="14"/>
      <c r="N49" s="14"/>
      <c r="O49" s="14"/>
      <c r="P49" s="14"/>
      <c r="Q49" s="14"/>
      <c r="R49" s="14"/>
      <c r="S49" s="14"/>
      <c r="T49" s="14"/>
    </row>
  </sheetData>
  <mergeCells count="10">
    <mergeCell ref="A1:S1"/>
    <mergeCell ref="F5:G5"/>
    <mergeCell ref="R5:S5"/>
    <mergeCell ref="U5:V5"/>
    <mergeCell ref="R3:S3"/>
    <mergeCell ref="R4:S4"/>
    <mergeCell ref="F3:G3"/>
    <mergeCell ref="F4:G4"/>
    <mergeCell ref="U3:V3"/>
    <mergeCell ref="U4:V4"/>
  </mergeCells>
  <printOptions horizontalCentered="1" verticalCentered="1" gridLines="1"/>
  <pageMargins left="1.1811023622047245" right="0" top="0.35433070866141736" bottom="0.35433070866141736" header="0.31496062992125984" footer="0.31496062992125984"/>
  <pageSetup paperSize="9" scale="92"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33"/>
  <sheetViews>
    <sheetView workbookViewId="0">
      <selection activeCell="B10" sqref="B10"/>
    </sheetView>
  </sheetViews>
  <sheetFormatPr defaultRowHeight="15" x14ac:dyDescent="0.25"/>
  <cols>
    <col min="1" max="1" width="8.140625" customWidth="1"/>
    <col min="2" max="2" width="92.7109375" customWidth="1"/>
    <col min="3" max="3" width="14.7109375" bestFit="1" customWidth="1"/>
    <col min="4" max="5" width="9.28515625" bestFit="1" customWidth="1"/>
  </cols>
  <sheetData>
    <row r="1" spans="1:5" ht="18.75" x14ac:dyDescent="0.3">
      <c r="A1" s="53" t="s">
        <v>101</v>
      </c>
      <c r="B1" s="53"/>
      <c r="C1" s="53"/>
      <c r="D1" s="53"/>
      <c r="E1" s="53"/>
    </row>
    <row r="3" spans="1:5" x14ac:dyDescent="0.25">
      <c r="B3" s="40" t="s">
        <v>66</v>
      </c>
      <c r="C3" s="47"/>
      <c r="D3" s="47"/>
      <c r="E3" s="47"/>
    </row>
    <row r="5" spans="1:5" x14ac:dyDescent="0.25">
      <c r="B5" s="39" t="s">
        <v>67</v>
      </c>
    </row>
    <row r="6" spans="1:5" ht="75" x14ac:dyDescent="0.25">
      <c r="B6" s="41" t="s">
        <v>88</v>
      </c>
    </row>
    <row r="8" spans="1:5" x14ac:dyDescent="0.25">
      <c r="B8" s="46" t="s">
        <v>85</v>
      </c>
    </row>
    <row r="9" spans="1:5" ht="30" x14ac:dyDescent="0.25">
      <c r="B9" s="41" t="s">
        <v>68</v>
      </c>
    </row>
    <row r="10" spans="1:5" ht="30" x14ac:dyDescent="0.25">
      <c r="B10" s="41" t="s">
        <v>69</v>
      </c>
    </row>
    <row r="11" spans="1:5" x14ac:dyDescent="0.25">
      <c r="B11" s="41" t="s">
        <v>70</v>
      </c>
    </row>
    <row r="12" spans="1:5" ht="30" x14ac:dyDescent="0.25">
      <c r="B12" s="41" t="s">
        <v>71</v>
      </c>
    </row>
    <row r="13" spans="1:5" x14ac:dyDescent="0.25">
      <c r="B13" s="42" t="s">
        <v>72</v>
      </c>
      <c r="C13" s="42" t="s">
        <v>72</v>
      </c>
      <c r="D13" s="43" t="s">
        <v>73</v>
      </c>
      <c r="E13" s="43" t="s">
        <v>74</v>
      </c>
    </row>
    <row r="14" spans="1:5" x14ac:dyDescent="0.25">
      <c r="B14" s="42" t="s">
        <v>75</v>
      </c>
      <c r="C14" s="42" t="s">
        <v>72</v>
      </c>
      <c r="D14" s="42">
        <v>0</v>
      </c>
      <c r="E14" s="44">
        <v>28750</v>
      </c>
    </row>
    <row r="15" spans="1:5" x14ac:dyDescent="0.25">
      <c r="B15" s="42" t="s">
        <v>76</v>
      </c>
      <c r="C15" s="42" t="s">
        <v>77</v>
      </c>
      <c r="D15" s="44">
        <v>3125</v>
      </c>
      <c r="E15" s="44">
        <v>31250</v>
      </c>
    </row>
    <row r="16" spans="1:5" x14ac:dyDescent="0.25">
      <c r="B16" s="42" t="s">
        <v>16</v>
      </c>
      <c r="C16" s="42" t="s">
        <v>78</v>
      </c>
      <c r="D16" s="44">
        <v>1050</v>
      </c>
      <c r="E16" s="44">
        <v>10000</v>
      </c>
    </row>
    <row r="17" spans="2:5" x14ac:dyDescent="0.25">
      <c r="B17" s="43" t="s">
        <v>79</v>
      </c>
      <c r="C17" s="43" t="s">
        <v>72</v>
      </c>
      <c r="D17" s="45">
        <v>4175</v>
      </c>
      <c r="E17" s="45">
        <v>70000</v>
      </c>
    </row>
    <row r="19" spans="2:5" x14ac:dyDescent="0.25">
      <c r="B19" s="46" t="s">
        <v>81</v>
      </c>
    </row>
    <row r="20" spans="2:5" x14ac:dyDescent="0.25">
      <c r="B20" t="s">
        <v>82</v>
      </c>
    </row>
    <row r="21" spans="2:5" x14ac:dyDescent="0.25">
      <c r="B21" t="s">
        <v>83</v>
      </c>
    </row>
    <row r="22" spans="2:5" x14ac:dyDescent="0.25">
      <c r="B22" t="s">
        <v>84</v>
      </c>
    </row>
    <row r="23" spans="2:5" ht="13.5" customHeight="1" x14ac:dyDescent="0.25">
      <c r="B23" t="s">
        <v>87</v>
      </c>
    </row>
    <row r="24" spans="2:5" x14ac:dyDescent="0.25">
      <c r="B24" t="s">
        <v>90</v>
      </c>
    </row>
    <row r="25" spans="2:5" x14ac:dyDescent="0.25">
      <c r="B25" t="s">
        <v>91</v>
      </c>
    </row>
    <row r="27" spans="2:5" x14ac:dyDescent="0.25">
      <c r="B27" s="48" t="s">
        <v>86</v>
      </c>
    </row>
    <row r="28" spans="2:5" x14ac:dyDescent="0.25">
      <c r="B28" t="s">
        <v>92</v>
      </c>
    </row>
    <row r="29" spans="2:5" x14ac:dyDescent="0.25">
      <c r="B29" t="s">
        <v>89</v>
      </c>
    </row>
    <row r="30" spans="2:5" x14ac:dyDescent="0.25">
      <c r="B30" t="s">
        <v>94</v>
      </c>
    </row>
    <row r="31" spans="2:5" x14ac:dyDescent="0.25">
      <c r="B31" t="s">
        <v>93</v>
      </c>
    </row>
    <row r="32" spans="2:5" x14ac:dyDescent="0.25">
      <c r="B32" t="s">
        <v>95</v>
      </c>
    </row>
    <row r="33" spans="2:2" x14ac:dyDescent="0.25">
      <c r="B33" t="s">
        <v>91</v>
      </c>
    </row>
  </sheetData>
  <mergeCells count="1">
    <mergeCell ref="A1:E1"/>
  </mergeCells>
  <printOptions horizontalCentered="1" verticalCentered="1"/>
  <pageMargins left="0.31496062992125984" right="0.31496062992125984" top="0.15748031496062992" bottom="0" header="0.31496062992125984" footer="0.31496062992125984"/>
  <pageSetup paperSize="9" scale="97"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 Pay Changes Post-95 Scales </vt:lpstr>
      <vt:lpstr> Pay Changes Pre-95 Scales</vt:lpstr>
      <vt:lpstr>PRD</vt:lpstr>
      <vt:lpstr>' Pay Changes Post-95 Scales '!Print_Area</vt:lpstr>
      <vt:lpstr>' Pay Changes Pre-95 Scales'!Print_Area</vt:lpstr>
      <vt:lpstr>PRD!Print_Area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Billy Thompson</dc:creator>
  <cp:lastModifiedBy>Ciaran Rohan</cp:lastModifiedBy>
  <cp:lastPrinted>2017-06-16T14:03:21Z</cp:lastPrinted>
  <dcterms:created xsi:type="dcterms:W3CDTF">2015-06-17T10:16:43Z</dcterms:created>
  <dcterms:modified xsi:type="dcterms:W3CDTF">2017-06-16T14:03:55Z</dcterms:modified>
</cp:coreProperties>
</file>